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060" windowHeight="10875"/>
  </bookViews>
  <sheets>
    <sheet name="Лист1" sheetId="1" r:id="rId1"/>
  </sheets>
  <definedNames>
    <definedName name="_xlnm.Print_Titles" localSheetId="0">Лист1!$3:$3</definedName>
    <definedName name="_xlnm.Print_Area" localSheetId="0">Лист1!$A$1:$G$53</definedName>
  </definedNames>
  <calcPr calcId="124519" fullCalcOnLoad="1"/>
</workbook>
</file>

<file path=xl/calcChain.xml><?xml version="1.0" encoding="utf-8"?>
<calcChain xmlns="http://schemas.openxmlformats.org/spreadsheetml/2006/main">
  <c r="F41" i="1"/>
  <c r="D41"/>
  <c r="F50"/>
  <c r="D51"/>
  <c r="G51"/>
  <c r="F51"/>
  <c r="F31"/>
  <c r="G31"/>
  <c r="F14"/>
  <c r="F13"/>
  <c r="G13"/>
  <c r="D31"/>
  <c r="F52"/>
  <c r="D52"/>
  <c r="F40"/>
  <c r="F29"/>
  <c r="F25"/>
  <c r="F16"/>
  <c r="G14"/>
  <c r="G6"/>
  <c r="G9"/>
  <c r="G10"/>
  <c r="G11"/>
  <c r="G15"/>
  <c r="G16"/>
  <c r="G18"/>
  <c r="G19"/>
  <c r="G20"/>
  <c r="G21"/>
  <c r="G22"/>
  <c r="G23"/>
  <c r="G25"/>
  <c r="G26"/>
  <c r="G27"/>
  <c r="G28"/>
  <c r="G29"/>
  <c r="G30"/>
  <c r="G32"/>
  <c r="G33"/>
  <c r="G34"/>
  <c r="G36"/>
  <c r="G37"/>
  <c r="G38"/>
  <c r="G39"/>
  <c r="G40"/>
  <c r="G41"/>
  <c r="G43"/>
  <c r="G44"/>
  <c r="G45"/>
  <c r="G46"/>
  <c r="G47"/>
  <c r="G48"/>
  <c r="G49"/>
  <c r="G50"/>
  <c r="G52"/>
  <c r="G4"/>
  <c r="C54"/>
  <c r="C5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4"/>
  <c r="D53"/>
  <c r="D55"/>
  <c r="B53"/>
  <c r="B54"/>
  <c r="E53"/>
  <c r="E54"/>
  <c r="D54"/>
  <c r="F53"/>
  <c r="F54"/>
  <c r="G53"/>
</calcChain>
</file>

<file path=xl/sharedStrings.xml><?xml version="1.0" encoding="utf-8"?>
<sst xmlns="http://schemas.openxmlformats.org/spreadsheetml/2006/main" count="59" uniqueCount="59">
  <si>
    <t>Цели предоставления субсидий местным бюджетам</t>
  </si>
  <si>
    <t>1. Реализация муниципальных программ, направленных на создание условий для предоставления транспортных услуг населению и организацию транспортного обслуживания населения в границах поселения, городского округа, между поселениями в границах муниципального района, между муниципальными образованиями на садоводческих маршрутах</t>
  </si>
  <si>
    <t>2. Реализация мероприятий муниципальных программ, направленных на:</t>
  </si>
  <si>
    <t>3. Реализация мероприятий муниципальных программ, направленных на организацию благоустройства территорий поселений и городских округов</t>
  </si>
  <si>
    <t>4. Реализация мероприятий муниципальных программ, направленных на создание условий для обеспечения услугами торговли и бытового обслуживания поселений, входящих в состав муниципального района</t>
  </si>
  <si>
    <t>5. Реализация мероприятий муниципальных программ, направленных на развитие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</t>
  </si>
  <si>
    <t>6. Реализация муниципальных программ развития малого и среднего предпринимательства в части предоставления субсидий:</t>
  </si>
  <si>
    <t>7. Реализация мероприятий муниципальных программ, направленных на:</t>
  </si>
  <si>
    <t>8. Реализация мероприятий муниципальных программ, направленных на:</t>
  </si>
  <si>
    <t>9. Реализация муниципальных программ, направленных на осуществление капитального ремонта и бюджетных инвестиций в объекты муниципальной собственности</t>
  </si>
  <si>
    <t>10. Субсидии местным бюджетам на реализацию муниципальных программ (подпрограмм) в области энергосбережения и повышение энергетической эффективности, содержащих мероприятия по модернизации (реконструкции) систем теплоснабжения с проведением мероприятий по переводу многоквартирных домов на индивидуальные источники теплоснабжения</t>
  </si>
  <si>
    <t>11. Реализация муниципальных программ, направленных на:</t>
  </si>
  <si>
    <t>12. Реализация муниципальных программ в части поддержки социально ориентированных некоммерческих организаций</t>
  </si>
  <si>
    <t>13. Реализация муниципальных программ, направленных на обеспечение мероприятий по переселению граждан из аварийного жилищного фонда</t>
  </si>
  <si>
    <t>14. Реализация мероприятий муниципальных программ, направленных на реализацию проектов комплексного обустройства площадок под компактную жилищную застройку в сельской местности</t>
  </si>
  <si>
    <t>15. Реализация муниципальных программ в части:</t>
  </si>
  <si>
    <t>16. Реализация муниципальных программ по созданию условий для обеспечения жителей городских и сельских поселений области услугами связи в целях предоставления муниципальных услуг в электронной форме</t>
  </si>
  <si>
    <t>17. Реализация муниципальных программ, содержащих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</si>
  <si>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Итого:</t>
  </si>
  <si>
    <t>строительство полигонов для захоронения твердых бытовых отходов для организации утилизации и переработки бытовых и промышленных отходов в границах муниципальных районов и городских округов</t>
  </si>
  <si>
    <t>разработку проектов рекультивации земель, находящихся в муниципальной собственности, нарушенных при складировании и захоронении промышленных, бытовых отходов</t>
  </si>
  <si>
    <t>рекультивацию земель, находящихся в муниципальной собственности, нарушенных при складировании и захоронении промышленных, бытовых отходов</t>
  </si>
  <si>
    <t>строительство Центров культурного развития малых городов</t>
  </si>
  <si>
    <t>модернизацию систем дошкольного образования</t>
  </si>
  <si>
    <t>возмещение затрат физическим лицам, занимающимся воспитанием детей на дому</t>
  </si>
  <si>
    <t>оснащение дополнительно созданных мест для детей дошкольного возраста в образовательных организациях</t>
  </si>
  <si>
    <t>приобретение автотранспорта для подвоза детей в общеобразовательные организации</t>
  </si>
  <si>
    <t>оснащение общеобразовательных организаций, расположенных в сельской местности, спортивным оборудованием и инвентарем</t>
  </si>
  <si>
    <t xml:space="preserve"> повышение квалификации педагогических работников и переподготовку руководителей муниципальных образовательных организаций</t>
  </si>
  <si>
    <t>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</si>
  <si>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</si>
  <si>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повышения квалификации муниципальных служащих органов местного самоуправления поселений, муниципальных районов и городских округов</t>
  </si>
  <si>
    <t>приобретения услуг по сопровождению сетевого программного обеспечения по электронному ведению похозяйственного учета в поселениях области</t>
  </si>
  <si>
    <t>приобретения информационных услуг с использованием информационно-правовых систем</t>
  </si>
  <si>
    <t>начинающим субъектам малого предпринимательства (индивидуальным предпринимателям в возрасте до 30 лет включительно и юридическим лицам, в уставном капитале которых доля, принадлежащая лицам в возрасте до 30 лет включительно, составляет  не менее 50 процентов) на возмещение затрат по организации и развитию собственного дела</t>
  </si>
  <si>
    <t>на возмещение затрат по созданию субъектов малого предпринимательства (вновь зарегистрированных и действующих менее одного года индивидуальных предпринимателей из числа зарегистрированных безработных и малых предприятий, включая потребительские  кооперативы, в уставном капитале которых доля, принадлежащая зарегистрированным безработным, составляет не менее 50 процентов)</t>
  </si>
  <si>
    <t>сельскохозяйственным кредитным потребительским кооперативам для формирования собственных средств кооператива с целью пополнения фонда финансовой взаимопомощи для поддержки осуществления предпринимательской деятельности субъектов малого и среднего предпринимательства и сельскохозяйственной деятельности граждан, ведущих личное подсобное хозяйство</t>
  </si>
  <si>
    <t>на возмещение затрат по разработке проектно-сметной документации, по подготовке площадок для размещения резидентов и инфраструктуры технопарка, в том числе на проведение коммуникаций, строительство (реконструкцию) офисных и производственных площадей, по приобретению офисного и технологического оборудования</t>
  </si>
  <si>
    <t>создание условий для организации досуга и обеспечения услугами организаций культуры жителей муниципальных районов, городских округов и поселений в части подготовки кадров учреждений культуры</t>
  </si>
  <si>
    <t>создание условий для организации досуга и обеспечения услугами организаций культуры жителей муниципальных районов, городских округов и поселений в части материально-технического оснащения учреждений культуры</t>
  </si>
  <si>
    <t>на подключение общедоступных библиотек к сети Интернет и развитие системы библиотечного дела с учетом задачи расширения информационных технологий и оцифровки</t>
  </si>
  <si>
    <t>на софинансирование капитальных вложений в объекты муниципальной собственности</t>
  </si>
  <si>
    <t>укрепление материально-технической базы и оснащение оборудованием учреждений культуры области</t>
  </si>
  <si>
    <t xml:space="preserve"> создание в общеобразовательных организациях условий для инклюзивного образования детей-инвалидов, в том числе создание универсальной безбарьерной среды для беспрепятственного доступа и оснащение образовательных организаций специальным, в том числе учебным, реабилитационным, компьютерным оборудованием и автотранспортом</t>
  </si>
  <si>
    <t>исполнение судебных решений по обеспечению детей-сирот и детей, оставшихся без попечения родителей, детей, находящихся под опекой (попечительством), а также лиц из числа детей-сирот и детей, оставшихся без попечения родителей, не имеющих закрепленного  жилого помещения, жилыми помещениями</t>
  </si>
  <si>
    <t>обеспечение дорожной деятельности в отношении автомобильных дорог общего пользования местного значения в части строительства (реконструкции) автомобильных дорог, в том числе дорог с твердым покрытием до сельских населенных пунктов, не имеющих круглогодичной связи с сетью автомобильных дорог общего пользования</t>
  </si>
  <si>
    <t>18. Реализация муниципальных программ в части организации благоустройства, ремонта и восстановления (реконструкции) воинских захоронений, памятников, монументов, обелисков и иных объектов, увековечивающих память о событиях, об участниках, о ветеранах и жертвах Великой Отечественной войны 1941 - 1945 годов</t>
  </si>
  <si>
    <t>19. Реализация муниципальных программ, направленных на обеспечение условий для развития физической культуры и массового спорта, организацию проведения официальных физкультурно-оздоровительных и спортивных мероприятий</t>
  </si>
  <si>
    <t>20. Реализация мероприятий муниципальных программ, направленных на  развитие газификации в сельской местности</t>
  </si>
  <si>
    <t>21. Реализация мероприятий муниципальных программ, направленных на грантовую поддержку местных инициатив граждан, проживающих в сельской местности, по вопросам создания условий для массового отдыха жителей поселения и организации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полосам, для организации досуга и обеспечения жителей поселения услугами организаций культуры, обеспечения условий для развития на территории поселения физической культуры и массового спорта</t>
  </si>
  <si>
    <t>22. 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</si>
  <si>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Субсидии местным бюджетам из областного бюджета в 2015 году</t>
  </si>
  <si>
    <t>Первоначально утвержденный объем субсидий</t>
  </si>
  <si>
    <t>тыс.руб.</t>
  </si>
  <si>
    <t>Отклонение  уточнененного плана по субсидиям  от первоначально утвержденного</t>
  </si>
  <si>
    <t>Объем субсидий с  учетом уточнений (по Закону)</t>
  </si>
  <si>
    <t>Процент исполне-ния</t>
  </si>
  <si>
    <t>уточненный план по субсидиям на 01.01.2016</t>
  </si>
  <si>
    <t>Исполнено на 01.01.2016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</si>
</sst>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00000"/>
    <numFmt numFmtId="165" formatCode="_-* #,##0.0_р_._-;\-* #,##0.0_р_._-;_-* &quot;-&quot;??_р_._-;_-@_-"/>
    <numFmt numFmtId="166" formatCode="_-* #,##0.0_р_._-;\-* #,##0.0_р_._-;_-* &quot;-&quot;?_р_.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color indexed="8"/>
      <name val="Times New Roman"/>
      <family val="1"/>
      <charset val="204"/>
    </font>
    <font>
      <i/>
      <sz val="11"/>
      <color indexed="10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5" fontId="1" fillId="0" borderId="0" xfId="1" applyNumberFormat="1" applyFont="1"/>
    <xf numFmtId="0" fontId="0" fillId="0" borderId="0" xfId="0" applyAlignment="1">
      <alignment horizontal="center" vertical="center"/>
    </xf>
    <xf numFmtId="165" fontId="2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/>
    <xf numFmtId="166" fontId="0" fillId="0" borderId="0" xfId="0" applyNumberFormat="1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/>
    <xf numFmtId="166" fontId="5" fillId="0" borderId="0" xfId="0" applyNumberFormat="1" applyFont="1"/>
    <xf numFmtId="0" fontId="8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D61" sqref="D61"/>
    </sheetView>
  </sheetViews>
  <sheetFormatPr defaultRowHeight="15"/>
  <cols>
    <col min="1" max="1" width="66" style="7" customWidth="1"/>
    <col min="2" max="2" width="15" style="1" customWidth="1"/>
    <col min="3" max="3" width="13.7109375" hidden="1" customWidth="1"/>
    <col min="4" max="4" width="14" customWidth="1"/>
    <col min="5" max="5" width="16.28515625" style="11" customWidth="1"/>
    <col min="6" max="6" width="15" customWidth="1"/>
    <col min="7" max="7" width="9.85546875" style="11" bestFit="1" customWidth="1"/>
  </cols>
  <sheetData>
    <row r="1" spans="1:7" ht="18.75">
      <c r="A1" s="15" t="s">
        <v>51</v>
      </c>
      <c r="B1" s="15"/>
      <c r="C1" s="15"/>
      <c r="D1" s="15"/>
      <c r="E1" s="15"/>
      <c r="F1" s="15"/>
      <c r="G1" s="15"/>
    </row>
    <row r="2" spans="1:7">
      <c r="G2" s="11" t="s">
        <v>53</v>
      </c>
    </row>
    <row r="3" spans="1:7" s="2" customFormat="1" ht="90.75" customHeight="1">
      <c r="A3" s="8" t="s">
        <v>0</v>
      </c>
      <c r="B3" s="4" t="s">
        <v>52</v>
      </c>
      <c r="C3" s="4" t="s">
        <v>55</v>
      </c>
      <c r="D3" s="4" t="s">
        <v>57</v>
      </c>
      <c r="E3" s="12" t="s">
        <v>54</v>
      </c>
      <c r="F3" s="4" t="s">
        <v>58</v>
      </c>
      <c r="G3" s="12" t="s">
        <v>56</v>
      </c>
    </row>
    <row r="4" spans="1:7" ht="87" customHeight="1">
      <c r="A4" s="9" t="s">
        <v>1</v>
      </c>
      <c r="B4" s="3">
        <v>21146</v>
      </c>
      <c r="C4" s="3">
        <v>31146</v>
      </c>
      <c r="D4" s="3">
        <v>31146</v>
      </c>
      <c r="E4" s="13">
        <f>D4-B4</f>
        <v>10000</v>
      </c>
      <c r="F4" s="3">
        <v>31146</v>
      </c>
      <c r="G4" s="13">
        <f>F4/D4*100</f>
        <v>100</v>
      </c>
    </row>
    <row r="5" spans="1:7" ht="21" customHeight="1">
      <c r="A5" s="8" t="s">
        <v>2</v>
      </c>
      <c r="B5" s="3"/>
      <c r="C5" s="3"/>
      <c r="D5" s="3"/>
      <c r="E5" s="13">
        <f t="shared" ref="E5:E52" si="0">D5-B5</f>
        <v>0</v>
      </c>
      <c r="F5" s="3"/>
      <c r="G5" s="13"/>
    </row>
    <row r="6" spans="1:7" ht="45">
      <c r="A6" s="10" t="s">
        <v>19</v>
      </c>
      <c r="B6" s="3">
        <v>25000</v>
      </c>
      <c r="C6" s="3">
        <v>18321.900000000001</v>
      </c>
      <c r="D6" s="3">
        <v>18321.900000000001</v>
      </c>
      <c r="E6" s="13">
        <f t="shared" si="0"/>
        <v>-6678.0999999999985</v>
      </c>
      <c r="F6" s="3">
        <v>18321.900000000001</v>
      </c>
      <c r="G6" s="13">
        <f t="shared" ref="G6:G53" si="1">F6/D6*100</f>
        <v>100</v>
      </c>
    </row>
    <row r="7" spans="1:7" ht="45">
      <c r="A7" s="8" t="s">
        <v>20</v>
      </c>
      <c r="B7" s="3">
        <v>0</v>
      </c>
      <c r="C7" s="3">
        <v>0</v>
      </c>
      <c r="D7" s="3">
        <v>0</v>
      </c>
      <c r="E7" s="13">
        <f t="shared" si="0"/>
        <v>0</v>
      </c>
      <c r="F7" s="3"/>
      <c r="G7" s="13"/>
    </row>
    <row r="8" spans="1:7" ht="45">
      <c r="A8" s="8" t="s">
        <v>21</v>
      </c>
      <c r="B8" s="3">
        <v>0</v>
      </c>
      <c r="C8" s="3">
        <v>0</v>
      </c>
      <c r="D8" s="3">
        <v>0</v>
      </c>
      <c r="E8" s="13">
        <f t="shared" si="0"/>
        <v>0</v>
      </c>
      <c r="F8" s="3"/>
      <c r="G8" s="13"/>
    </row>
    <row r="9" spans="1:7" ht="45">
      <c r="A9" s="8" t="s">
        <v>3</v>
      </c>
      <c r="B9" s="3">
        <v>10000</v>
      </c>
      <c r="C9" s="3">
        <v>40237.5</v>
      </c>
      <c r="D9" s="3">
        <v>40237.5</v>
      </c>
      <c r="E9" s="13">
        <f t="shared" si="0"/>
        <v>30237.5</v>
      </c>
      <c r="F9" s="3">
        <v>40222.9</v>
      </c>
      <c r="G9" s="13">
        <f t="shared" si="1"/>
        <v>99.963715439577513</v>
      </c>
    </row>
    <row r="10" spans="1:7" ht="45">
      <c r="A10" s="8" t="s">
        <v>4</v>
      </c>
      <c r="B10" s="3">
        <v>13000</v>
      </c>
      <c r="C10" s="3">
        <v>13000</v>
      </c>
      <c r="D10" s="3">
        <v>13000</v>
      </c>
      <c r="E10" s="13">
        <f t="shared" si="0"/>
        <v>0</v>
      </c>
      <c r="F10" s="3">
        <v>13000</v>
      </c>
      <c r="G10" s="13">
        <f t="shared" si="1"/>
        <v>100</v>
      </c>
    </row>
    <row r="11" spans="1:7" ht="60">
      <c r="A11" s="8" t="s">
        <v>5</v>
      </c>
      <c r="B11" s="3">
        <v>2500</v>
      </c>
      <c r="C11" s="3">
        <v>2500</v>
      </c>
      <c r="D11" s="3">
        <v>2500</v>
      </c>
      <c r="E11" s="13">
        <f t="shared" si="0"/>
        <v>0</v>
      </c>
      <c r="F11" s="3">
        <v>2500</v>
      </c>
      <c r="G11" s="13">
        <f t="shared" si="1"/>
        <v>100</v>
      </c>
    </row>
    <row r="12" spans="1:7" ht="30">
      <c r="A12" s="8" t="s">
        <v>6</v>
      </c>
      <c r="B12" s="3"/>
      <c r="C12" s="3"/>
      <c r="D12" s="3"/>
      <c r="E12" s="13">
        <f t="shared" si="0"/>
        <v>0</v>
      </c>
      <c r="F12" s="3"/>
      <c r="G12" s="13"/>
    </row>
    <row r="13" spans="1:7" ht="90">
      <c r="A13" s="8" t="s">
        <v>34</v>
      </c>
      <c r="B13" s="3">
        <v>7500</v>
      </c>
      <c r="C13" s="3">
        <v>35886.800000000003</v>
      </c>
      <c r="D13" s="3">
        <v>35886.800000000003</v>
      </c>
      <c r="E13" s="13">
        <f t="shared" si="0"/>
        <v>28386.800000000003</v>
      </c>
      <c r="F13" s="3">
        <f>18119.5+16587.4</f>
        <v>34706.9</v>
      </c>
      <c r="G13" s="13">
        <f t="shared" si="1"/>
        <v>96.712161574729421</v>
      </c>
    </row>
    <row r="14" spans="1:7" ht="105">
      <c r="A14" s="8" t="s">
        <v>35</v>
      </c>
      <c r="B14" s="3">
        <v>7000</v>
      </c>
      <c r="C14" s="3">
        <v>12850.5</v>
      </c>
      <c r="D14" s="3">
        <v>12850.5</v>
      </c>
      <c r="E14" s="13">
        <f t="shared" si="0"/>
        <v>5850.5</v>
      </c>
      <c r="F14" s="3">
        <f>2250.5+10600</f>
        <v>12850.5</v>
      </c>
      <c r="G14" s="13">
        <f t="shared" si="1"/>
        <v>100</v>
      </c>
    </row>
    <row r="15" spans="1:7" ht="90">
      <c r="A15" s="8" t="s">
        <v>36</v>
      </c>
      <c r="B15" s="3">
        <v>5000</v>
      </c>
      <c r="C15" s="3">
        <v>17736</v>
      </c>
      <c r="D15" s="3">
        <v>17736</v>
      </c>
      <c r="E15" s="13">
        <f t="shared" si="0"/>
        <v>12736</v>
      </c>
      <c r="F15" s="3">
        <v>17736</v>
      </c>
      <c r="G15" s="13">
        <f t="shared" si="1"/>
        <v>100</v>
      </c>
    </row>
    <row r="16" spans="1:7" ht="90">
      <c r="A16" s="8" t="s">
        <v>37</v>
      </c>
      <c r="B16" s="3">
        <v>0</v>
      </c>
      <c r="C16" s="3">
        <v>57120.3</v>
      </c>
      <c r="D16" s="3">
        <v>57120.3</v>
      </c>
      <c r="E16" s="13">
        <f t="shared" si="0"/>
        <v>57120.3</v>
      </c>
      <c r="F16" s="3">
        <f>48373.3+6756</f>
        <v>55129.3</v>
      </c>
      <c r="G16" s="13">
        <f t="shared" si="1"/>
        <v>96.514374049155904</v>
      </c>
    </row>
    <row r="17" spans="1:7" ht="30">
      <c r="A17" s="8" t="s">
        <v>7</v>
      </c>
      <c r="B17" s="3"/>
      <c r="C17" s="3"/>
      <c r="D17" s="3"/>
      <c r="E17" s="13">
        <f t="shared" si="0"/>
        <v>0</v>
      </c>
      <c r="F17" s="3"/>
      <c r="G17" s="13"/>
    </row>
    <row r="18" spans="1:7" ht="60">
      <c r="A18" s="8" t="s">
        <v>39</v>
      </c>
      <c r="B18" s="3">
        <v>15000</v>
      </c>
      <c r="C18" s="3">
        <v>11034</v>
      </c>
      <c r="D18" s="3">
        <v>11034</v>
      </c>
      <c r="E18" s="13">
        <f t="shared" si="0"/>
        <v>-3966</v>
      </c>
      <c r="F18" s="3">
        <v>11034</v>
      </c>
      <c r="G18" s="13">
        <f t="shared" si="1"/>
        <v>100</v>
      </c>
    </row>
    <row r="19" spans="1:7" ht="45">
      <c r="A19" s="8" t="s">
        <v>38</v>
      </c>
      <c r="B19" s="3">
        <v>300</v>
      </c>
      <c r="C19" s="3">
        <v>400</v>
      </c>
      <c r="D19" s="3">
        <v>400</v>
      </c>
      <c r="E19" s="13">
        <f t="shared" si="0"/>
        <v>100</v>
      </c>
      <c r="F19" s="3">
        <v>398.5</v>
      </c>
      <c r="G19" s="13">
        <f t="shared" si="1"/>
        <v>99.625</v>
      </c>
    </row>
    <row r="20" spans="1:7">
      <c r="A20" s="8" t="s">
        <v>22</v>
      </c>
      <c r="B20" s="3">
        <v>50000</v>
      </c>
      <c r="C20" s="3">
        <v>50000</v>
      </c>
      <c r="D20" s="3">
        <v>50000</v>
      </c>
      <c r="E20" s="13">
        <f t="shared" si="0"/>
        <v>0</v>
      </c>
      <c r="F20" s="3">
        <v>27000</v>
      </c>
      <c r="G20" s="13">
        <f t="shared" si="1"/>
        <v>54</v>
      </c>
    </row>
    <row r="21" spans="1:7" ht="45">
      <c r="A21" s="8" t="s">
        <v>40</v>
      </c>
      <c r="B21" s="3">
        <v>0</v>
      </c>
      <c r="C21" s="3">
        <v>37.1</v>
      </c>
      <c r="D21" s="3">
        <v>37.1</v>
      </c>
      <c r="E21" s="13">
        <f t="shared" si="0"/>
        <v>37.1</v>
      </c>
      <c r="F21" s="3">
        <v>0</v>
      </c>
      <c r="G21" s="13">
        <f t="shared" si="1"/>
        <v>0</v>
      </c>
    </row>
    <row r="22" spans="1:7" ht="30">
      <c r="A22" s="8" t="s">
        <v>41</v>
      </c>
      <c r="B22" s="3">
        <v>0</v>
      </c>
      <c r="C22" s="3">
        <v>49897.7</v>
      </c>
      <c r="D22" s="3">
        <v>49897.7</v>
      </c>
      <c r="E22" s="13">
        <f t="shared" si="0"/>
        <v>49897.7</v>
      </c>
      <c r="F22" s="3">
        <v>49897.7</v>
      </c>
      <c r="G22" s="13">
        <f t="shared" si="1"/>
        <v>100</v>
      </c>
    </row>
    <row r="23" spans="1:7" ht="30">
      <c r="A23" s="8" t="s">
        <v>42</v>
      </c>
      <c r="B23" s="3">
        <v>0</v>
      </c>
      <c r="C23" s="3">
        <v>2065.8000000000002</v>
      </c>
      <c r="D23" s="3">
        <v>2065.8000000000002</v>
      </c>
      <c r="E23" s="13">
        <f t="shared" si="0"/>
        <v>2065.8000000000002</v>
      </c>
      <c r="F23" s="3">
        <v>2065.8000000000002</v>
      </c>
      <c r="G23" s="13">
        <f t="shared" si="1"/>
        <v>100</v>
      </c>
    </row>
    <row r="24" spans="1:7" ht="30">
      <c r="A24" s="8" t="s">
        <v>8</v>
      </c>
      <c r="B24" s="3"/>
      <c r="C24" s="3"/>
      <c r="D24" s="3"/>
      <c r="E24" s="13">
        <f t="shared" si="0"/>
        <v>0</v>
      </c>
      <c r="F24" s="3"/>
      <c r="G24" s="13"/>
    </row>
    <row r="25" spans="1:7">
      <c r="A25" s="8" t="s">
        <v>23</v>
      </c>
      <c r="B25" s="3">
        <v>210259.8</v>
      </c>
      <c r="C25" s="3">
        <v>535779.30000000005</v>
      </c>
      <c r="D25" s="3">
        <v>535779.30000000005</v>
      </c>
      <c r="E25" s="13">
        <f t="shared" si="0"/>
        <v>325519.50000000006</v>
      </c>
      <c r="F25" s="3">
        <f>320515.4+212519.5</f>
        <v>533034.9</v>
      </c>
      <c r="G25" s="13">
        <f t="shared" si="1"/>
        <v>99.48777416372748</v>
      </c>
    </row>
    <row r="26" spans="1:7" ht="30">
      <c r="A26" s="8" t="s">
        <v>24</v>
      </c>
      <c r="B26" s="3">
        <v>21000</v>
      </c>
      <c r="C26" s="3">
        <v>11341</v>
      </c>
      <c r="D26" s="3">
        <v>11341</v>
      </c>
      <c r="E26" s="13">
        <f t="shared" si="0"/>
        <v>-9659</v>
      </c>
      <c r="F26" s="3">
        <v>10042.1</v>
      </c>
      <c r="G26" s="13">
        <f t="shared" si="1"/>
        <v>88.546865355788739</v>
      </c>
    </row>
    <row r="27" spans="1:7" ht="30">
      <c r="A27" s="8" t="s">
        <v>25</v>
      </c>
      <c r="B27" s="3">
        <v>8000</v>
      </c>
      <c r="C27" s="3">
        <v>8000</v>
      </c>
      <c r="D27" s="3">
        <v>8000</v>
      </c>
      <c r="E27" s="13">
        <f t="shared" si="0"/>
        <v>0</v>
      </c>
      <c r="F27" s="3">
        <v>8000</v>
      </c>
      <c r="G27" s="13">
        <f t="shared" si="1"/>
        <v>100</v>
      </c>
    </row>
    <row r="28" spans="1:7" ht="30">
      <c r="A28" s="8" t="s">
        <v>26</v>
      </c>
      <c r="B28" s="3">
        <v>10000</v>
      </c>
      <c r="C28" s="3">
        <v>8440</v>
      </c>
      <c r="D28" s="3">
        <v>8440</v>
      </c>
      <c r="E28" s="13">
        <f t="shared" si="0"/>
        <v>-1560</v>
      </c>
      <c r="F28" s="3">
        <v>8142.8</v>
      </c>
      <c r="G28" s="13">
        <f t="shared" si="1"/>
        <v>96.478672985781984</v>
      </c>
    </row>
    <row r="29" spans="1:7" ht="30">
      <c r="A29" s="8" t="s">
        <v>27</v>
      </c>
      <c r="B29" s="3">
        <v>8000</v>
      </c>
      <c r="C29" s="3">
        <v>36894.699999999997</v>
      </c>
      <c r="D29" s="3">
        <v>36894.699999999997</v>
      </c>
      <c r="E29" s="13">
        <f t="shared" si="0"/>
        <v>28894.699999999997</v>
      </c>
      <c r="F29" s="3">
        <f>28894.7+8000</f>
        <v>36894.699999999997</v>
      </c>
      <c r="G29" s="13">
        <f t="shared" si="1"/>
        <v>100</v>
      </c>
    </row>
    <row r="30" spans="1:7" ht="45">
      <c r="A30" s="8" t="s">
        <v>28</v>
      </c>
      <c r="B30" s="3">
        <v>10000</v>
      </c>
      <c r="C30" s="3">
        <v>10000</v>
      </c>
      <c r="D30" s="3">
        <v>10000</v>
      </c>
      <c r="E30" s="13">
        <f t="shared" si="0"/>
        <v>0</v>
      </c>
      <c r="F30" s="3">
        <v>9990.6</v>
      </c>
      <c r="G30" s="13">
        <f t="shared" si="1"/>
        <v>99.906000000000006</v>
      </c>
    </row>
    <row r="31" spans="1:7" ht="90">
      <c r="A31" s="8" t="s">
        <v>43</v>
      </c>
      <c r="B31" s="3">
        <v>8000</v>
      </c>
      <c r="C31" s="3">
        <v>34435.300000000003</v>
      </c>
      <c r="D31" s="3">
        <f>10330.6+24104.7</f>
        <v>34435.300000000003</v>
      </c>
      <c r="E31" s="13">
        <f t="shared" si="0"/>
        <v>26435.300000000003</v>
      </c>
      <c r="F31" s="3">
        <f>10330.6+24104.7</f>
        <v>34435.300000000003</v>
      </c>
      <c r="G31" s="13">
        <f t="shared" si="1"/>
        <v>100</v>
      </c>
    </row>
    <row r="32" spans="1:7" ht="75">
      <c r="A32" s="8" t="s">
        <v>44</v>
      </c>
      <c r="B32" s="3">
        <v>60000</v>
      </c>
      <c r="C32" s="3">
        <v>101672</v>
      </c>
      <c r="D32" s="3">
        <v>101672</v>
      </c>
      <c r="E32" s="13">
        <f t="shared" si="0"/>
        <v>41672</v>
      </c>
      <c r="F32" s="3">
        <v>99715.9</v>
      </c>
      <c r="G32" s="13">
        <f t="shared" si="1"/>
        <v>98.076068140687696</v>
      </c>
    </row>
    <row r="33" spans="1:7" ht="45">
      <c r="A33" s="8" t="s">
        <v>9</v>
      </c>
      <c r="B33" s="3">
        <v>21019.8</v>
      </c>
      <c r="C33" s="3">
        <v>168701.8</v>
      </c>
      <c r="D33" s="3">
        <v>168701.8</v>
      </c>
      <c r="E33" s="13">
        <f t="shared" si="0"/>
        <v>147682</v>
      </c>
      <c r="F33" s="3">
        <v>167402.4</v>
      </c>
      <c r="G33" s="13">
        <f t="shared" si="1"/>
        <v>99.229765183299762</v>
      </c>
    </row>
    <row r="34" spans="1:7" ht="90">
      <c r="A34" s="9" t="s">
        <v>10</v>
      </c>
      <c r="B34" s="3">
        <v>40140</v>
      </c>
      <c r="C34" s="3">
        <v>68987.7</v>
      </c>
      <c r="D34" s="3">
        <v>68987.7</v>
      </c>
      <c r="E34" s="13">
        <f t="shared" si="0"/>
        <v>28847.699999999997</v>
      </c>
      <c r="F34" s="3">
        <v>68741.399999999994</v>
      </c>
      <c r="G34" s="13">
        <f t="shared" si="1"/>
        <v>99.642979835535897</v>
      </c>
    </row>
    <row r="35" spans="1:7">
      <c r="A35" s="8" t="s">
        <v>11</v>
      </c>
      <c r="B35" s="3"/>
      <c r="C35" s="3"/>
      <c r="D35" s="3"/>
      <c r="E35" s="13">
        <f t="shared" si="0"/>
        <v>0</v>
      </c>
      <c r="F35" s="3"/>
      <c r="G35" s="13"/>
    </row>
    <row r="36" spans="1:7" ht="90">
      <c r="A36" s="8" t="s">
        <v>45</v>
      </c>
      <c r="B36" s="3">
        <v>172653.7</v>
      </c>
      <c r="C36" s="3">
        <v>228954.7</v>
      </c>
      <c r="D36" s="3">
        <v>228954.7</v>
      </c>
      <c r="E36" s="13">
        <f t="shared" si="0"/>
        <v>56301</v>
      </c>
      <c r="F36" s="3">
        <v>226510.6</v>
      </c>
      <c r="G36" s="13">
        <f t="shared" si="1"/>
        <v>98.932496253625715</v>
      </c>
    </row>
    <row r="37" spans="1:7" ht="60">
      <c r="A37" s="8" t="s">
        <v>29</v>
      </c>
      <c r="B37" s="3">
        <v>255903.2</v>
      </c>
      <c r="C37" s="3">
        <v>327761.5</v>
      </c>
      <c r="D37" s="3">
        <v>327761.5</v>
      </c>
      <c r="E37" s="13">
        <f t="shared" si="0"/>
        <v>71858.299999999988</v>
      </c>
      <c r="F37" s="3">
        <v>326563.20000000001</v>
      </c>
      <c r="G37" s="13">
        <f t="shared" si="1"/>
        <v>99.634398793024815</v>
      </c>
    </row>
    <row r="38" spans="1:7" ht="45">
      <c r="A38" s="8" t="s">
        <v>30</v>
      </c>
      <c r="B38" s="3">
        <v>106833.60000000001</v>
      </c>
      <c r="C38" s="3">
        <v>119015.2</v>
      </c>
      <c r="D38" s="3">
        <v>119015.2</v>
      </c>
      <c r="E38" s="13">
        <f t="shared" si="0"/>
        <v>12181.599999999991</v>
      </c>
      <c r="F38" s="3">
        <v>111901.7</v>
      </c>
      <c r="G38" s="13">
        <f t="shared" si="1"/>
        <v>94.023032352170148</v>
      </c>
    </row>
    <row r="39" spans="1:7" ht="30">
      <c r="A39" s="8" t="s">
        <v>12</v>
      </c>
      <c r="B39" s="3">
        <v>1500</v>
      </c>
      <c r="C39" s="3">
        <v>1500</v>
      </c>
      <c r="D39" s="3">
        <v>1500</v>
      </c>
      <c r="E39" s="13">
        <f t="shared" si="0"/>
        <v>0</v>
      </c>
      <c r="F39" s="3">
        <v>1180.2</v>
      </c>
      <c r="G39" s="13">
        <f t="shared" si="1"/>
        <v>78.680000000000007</v>
      </c>
    </row>
    <row r="40" spans="1:7" ht="45">
      <c r="A40" s="8" t="s">
        <v>13</v>
      </c>
      <c r="B40" s="3">
        <v>402711.2</v>
      </c>
      <c r="C40" s="3">
        <v>543141.19999999995</v>
      </c>
      <c r="D40" s="3">
        <v>543141.19999999995</v>
      </c>
      <c r="E40" s="13">
        <f t="shared" si="0"/>
        <v>140429.99999999994</v>
      </c>
      <c r="F40" s="3">
        <f>197423.8+32755.2+126318.7+23264.9</f>
        <v>379762.60000000003</v>
      </c>
      <c r="G40" s="13">
        <f t="shared" si="1"/>
        <v>69.919682027435968</v>
      </c>
    </row>
    <row r="41" spans="1:7" ht="45">
      <c r="A41" s="8" t="s">
        <v>14</v>
      </c>
      <c r="B41" s="3">
        <v>32800</v>
      </c>
      <c r="C41" s="3">
        <v>42584.4</v>
      </c>
      <c r="D41" s="3">
        <f>28062.8+14521.6</f>
        <v>42584.4</v>
      </c>
      <c r="E41" s="13">
        <f t="shared" si="0"/>
        <v>9784.4000000000015</v>
      </c>
      <c r="F41" s="3">
        <f>28062.8+14521.6</f>
        <v>42584.4</v>
      </c>
      <c r="G41" s="13">
        <f t="shared" si="1"/>
        <v>100</v>
      </c>
    </row>
    <row r="42" spans="1:7">
      <c r="A42" s="8" t="s">
        <v>15</v>
      </c>
      <c r="B42" s="3"/>
      <c r="C42" s="3"/>
      <c r="D42" s="3"/>
      <c r="E42" s="13">
        <f t="shared" si="0"/>
        <v>0</v>
      </c>
      <c r="F42" s="3"/>
      <c r="G42" s="13"/>
    </row>
    <row r="43" spans="1:7" ht="45">
      <c r="A43" s="8" t="s">
        <v>31</v>
      </c>
      <c r="B43" s="3">
        <v>4400</v>
      </c>
      <c r="C43" s="3">
        <v>4400</v>
      </c>
      <c r="D43" s="3">
        <v>4400</v>
      </c>
      <c r="E43" s="13">
        <f t="shared" si="0"/>
        <v>0</v>
      </c>
      <c r="F43" s="3">
        <v>4108.3999999999996</v>
      </c>
      <c r="G43" s="13">
        <f t="shared" si="1"/>
        <v>93.372727272727261</v>
      </c>
    </row>
    <row r="44" spans="1:7" ht="45">
      <c r="A44" s="8" t="s">
        <v>32</v>
      </c>
      <c r="B44" s="3">
        <v>1868</v>
      </c>
      <c r="C44" s="3">
        <v>1868</v>
      </c>
      <c r="D44" s="3">
        <v>1868</v>
      </c>
      <c r="E44" s="13">
        <f t="shared" si="0"/>
        <v>0</v>
      </c>
      <c r="F44" s="3">
        <v>1866.3</v>
      </c>
      <c r="G44" s="13">
        <f t="shared" si="1"/>
        <v>99.908993576017124</v>
      </c>
    </row>
    <row r="45" spans="1:7" ht="30">
      <c r="A45" s="8" t="s">
        <v>33</v>
      </c>
      <c r="B45" s="3">
        <v>9096</v>
      </c>
      <c r="C45" s="3">
        <v>9096</v>
      </c>
      <c r="D45" s="3">
        <v>9096</v>
      </c>
      <c r="E45" s="13">
        <f t="shared" si="0"/>
        <v>0</v>
      </c>
      <c r="F45" s="3">
        <v>9053.6</v>
      </c>
      <c r="G45" s="13">
        <f t="shared" si="1"/>
        <v>99.533861037818824</v>
      </c>
    </row>
    <row r="46" spans="1:7" ht="60">
      <c r="A46" s="8" t="s">
        <v>16</v>
      </c>
      <c r="B46" s="3">
        <v>30912</v>
      </c>
      <c r="C46" s="3">
        <v>30912</v>
      </c>
      <c r="D46" s="3">
        <v>30912</v>
      </c>
      <c r="E46" s="13">
        <f t="shared" si="0"/>
        <v>0</v>
      </c>
      <c r="F46" s="3">
        <v>30670.2</v>
      </c>
      <c r="G46" s="13">
        <f t="shared" si="1"/>
        <v>99.217779503105589</v>
      </c>
    </row>
    <row r="47" spans="1:7" ht="60">
      <c r="A47" s="8" t="s">
        <v>17</v>
      </c>
      <c r="B47" s="3">
        <v>457</v>
      </c>
      <c r="C47" s="3">
        <v>457</v>
      </c>
      <c r="D47" s="3">
        <v>457</v>
      </c>
      <c r="E47" s="13">
        <f t="shared" si="0"/>
        <v>0</v>
      </c>
      <c r="F47" s="3">
        <v>457</v>
      </c>
      <c r="G47" s="13">
        <f t="shared" si="1"/>
        <v>100</v>
      </c>
    </row>
    <row r="48" spans="1:7" ht="75">
      <c r="A48" s="8" t="s">
        <v>46</v>
      </c>
      <c r="B48" s="3"/>
      <c r="C48" s="3">
        <v>1200</v>
      </c>
      <c r="D48" s="3">
        <v>1200</v>
      </c>
      <c r="E48" s="13">
        <f t="shared" si="0"/>
        <v>1200</v>
      </c>
      <c r="F48" s="3">
        <v>1186.2</v>
      </c>
      <c r="G48" s="13">
        <f t="shared" si="1"/>
        <v>98.850000000000009</v>
      </c>
    </row>
    <row r="49" spans="1:7" ht="60">
      <c r="A49" s="8" t="s">
        <v>47</v>
      </c>
      <c r="B49" s="3"/>
      <c r="C49" s="3">
        <v>6000</v>
      </c>
      <c r="D49" s="3">
        <v>6000</v>
      </c>
      <c r="E49" s="13">
        <f t="shared" si="0"/>
        <v>6000</v>
      </c>
      <c r="F49" s="3">
        <v>6000</v>
      </c>
      <c r="G49" s="13">
        <f t="shared" si="1"/>
        <v>100</v>
      </c>
    </row>
    <row r="50" spans="1:7" ht="30">
      <c r="A50" s="8" t="s">
        <v>48</v>
      </c>
      <c r="B50" s="3"/>
      <c r="C50" s="3">
        <v>3111.2</v>
      </c>
      <c r="D50" s="3">
        <v>3111.2</v>
      </c>
      <c r="E50" s="13">
        <f t="shared" si="0"/>
        <v>3111.2</v>
      </c>
      <c r="F50" s="3">
        <f>963.2+878.9</f>
        <v>1842.1</v>
      </c>
      <c r="G50" s="13">
        <f t="shared" si="1"/>
        <v>59.20866546670095</v>
      </c>
    </row>
    <row r="51" spans="1:7" ht="138" customHeight="1">
      <c r="A51" s="8" t="s">
        <v>49</v>
      </c>
      <c r="B51" s="3"/>
      <c r="C51" s="3">
        <v>4018</v>
      </c>
      <c r="D51" s="3">
        <f>2124+1894</f>
        <v>4018</v>
      </c>
      <c r="E51" s="13">
        <f t="shared" si="0"/>
        <v>4018</v>
      </c>
      <c r="F51" s="3">
        <f>2124+1894</f>
        <v>4018</v>
      </c>
      <c r="G51" s="13">
        <f t="shared" si="1"/>
        <v>100</v>
      </c>
    </row>
    <row r="52" spans="1:7" ht="60">
      <c r="A52" s="8" t="s">
        <v>50</v>
      </c>
      <c r="B52" s="3"/>
      <c r="C52" s="3">
        <v>2132.6999999999998</v>
      </c>
      <c r="D52" s="3">
        <f>26237.4-24104.7</f>
        <v>2132.7000000000007</v>
      </c>
      <c r="E52" s="13">
        <f t="shared" si="0"/>
        <v>2132.7000000000007</v>
      </c>
      <c r="F52" s="3">
        <f>26237.4-24104.7</f>
        <v>2132.7000000000007</v>
      </c>
      <c r="G52" s="13">
        <f t="shared" si="1"/>
        <v>100</v>
      </c>
    </row>
    <row r="53" spans="1:7">
      <c r="A53" s="8" t="s">
        <v>18</v>
      </c>
      <c r="B53" s="5">
        <f>SUM(B4:B47)</f>
        <v>1572000.3</v>
      </c>
      <c r="C53" s="5">
        <f>SUM(C4:C52)</f>
        <v>2652637.3000000003</v>
      </c>
      <c r="D53" s="5">
        <f>SUM(D4:D52)</f>
        <v>2652637.3000000003</v>
      </c>
      <c r="E53" s="5">
        <f>SUM(E4:E52)</f>
        <v>1080636.9999999998</v>
      </c>
      <c r="F53" s="5">
        <f>SUM(F4:F52)</f>
        <v>2442246.8000000003</v>
      </c>
      <c r="G53" s="13">
        <f t="shared" si="1"/>
        <v>92.068629209127081</v>
      </c>
    </row>
    <row r="54" spans="1:7">
      <c r="B54" s="6">
        <f>B53-1572000.3</f>
        <v>0</v>
      </c>
      <c r="C54" s="6">
        <f>C53-2652637.3</f>
        <v>0</v>
      </c>
      <c r="D54" s="6">
        <f>D53-2652637.3</f>
        <v>0</v>
      </c>
      <c r="E54" s="14">
        <f>E53-D53+B53</f>
        <v>0</v>
      </c>
      <c r="F54" s="6">
        <f>2442246.8-F53</f>
        <v>0</v>
      </c>
    </row>
    <row r="55" spans="1:7">
      <c r="D55" s="6">
        <f>2646563.7-D53</f>
        <v>-6073.6000000000931</v>
      </c>
    </row>
  </sheetData>
  <mergeCells count="1">
    <mergeCell ref="A1:G1"/>
  </mergeCells>
  <phoneticPr fontId="0" type="noConversion"/>
  <pageMargins left="0.35433070866141736" right="0.23622047244094491" top="0.43307086614173229" bottom="0.43307086614173229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sinepupova</dc:creator>
  <cp:lastModifiedBy>Пьянникова Светлана Александровна</cp:lastModifiedBy>
  <cp:lastPrinted>2016-05-18T10:35:14Z</cp:lastPrinted>
  <dcterms:created xsi:type="dcterms:W3CDTF">2016-05-17T12:21:21Z</dcterms:created>
  <dcterms:modified xsi:type="dcterms:W3CDTF">2016-06-10T04:01:18Z</dcterms:modified>
</cp:coreProperties>
</file>