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0"/>
  </bookViews>
  <sheets>
    <sheet name="2016   год" sheetId="1" r:id="rId1"/>
  </sheets>
  <definedNames>
    <definedName name="_xlnm.Print_Titles" localSheetId="0">'2016   год'!$5:$5</definedName>
  </definedNames>
  <calcPr fullCalcOnLoad="1"/>
</workbook>
</file>

<file path=xl/sharedStrings.xml><?xml version="1.0" encoding="utf-8"?>
<sst xmlns="http://schemas.openxmlformats.org/spreadsheetml/2006/main" count="192" uniqueCount="175">
  <si>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</si>
  <si>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</si>
  <si>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</si>
  <si>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</si>
  <si>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 xml:space="preserve"> капитальный  ремонт  и   ремонт автомобильных дорог  общего пользования  местного значения  населенных пунктов и соединяющих  населенные пункты в границах муниципального района </t>
  </si>
  <si>
    <t xml:space="preserve">капитальный ремонт  и ремонт  дворовых территорий  многоквартирных  домов,  проездов  к   дворовым   территориям   многоквартирных   домов    населенных пунктов </t>
  </si>
  <si>
    <t xml:space="preserve">Бюджетные   обязательства,  тыс.руб. </t>
  </si>
  <si>
    <t>I.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</si>
  <si>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</si>
  <si>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</si>
  <si>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 xml:space="preserve">плата в счет возмещения вреда, причиняемого автомобильным дорогам общего пользования регионального значения транспортными средствами, осуществляющими перевозки тяжеловесных и (или) крупногабаритных грузов   </t>
  </si>
  <si>
    <t xml:space="preserve">штрафы  за  нарушение   правил  перевозки   крупногабаритных   и  тяжеловесных   грузов    по  автомобильным  дорогам    общего   пользования регионального значения  </t>
  </si>
  <si>
    <t>плата за оказание услуг по присоединению объектов дорожного сервиса к автомобильным дорогам общего пользования регионального значения</t>
  </si>
  <si>
    <t xml:space="preserve">плата   за   использование  имущества,  входящего  в  состав   автомобильных  дорог   общего   пользования    регионального   значения 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</si>
  <si>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</si>
  <si>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</si>
  <si>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денежные   средства,  поступающие   в   областной   бюджет от   уплаты   неустоек (штрафов,  пеней),  а   также   от  возмещения   убытков   государственного  заказчика,  взысканные    в   установленном   порядке в  связи с нарушением  исполнителем (подрядчиком)  условий   государственного    контракта   или   иных   договоров,   финансируемых   за  счет  средств   Дорожного   фонда,  или   в  связи   с  уклонением   от  заключения   таких   контрактов  или  иных   договоров</t>
  </si>
  <si>
    <t xml:space="preserve"> денежные   средства,  внесенные   участником   конкурса   или  аукциона,  проводимых   в  целях   заключения   государственного   контракта,   финансируемого   за  счет средств  Дорожного   фонда,  в  качестве   обеспечения   заявки  на   участие  в   таком   конкурсе   или   аукционе   в   случае   уклонения   участника    конкурса    или  аукциона   от  заключения    такого  контракта   и  в  иных случаях, установленных    законодательством   Российской  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</si>
  <si>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регионального значения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</si>
  <si>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</si>
  <si>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</si>
  <si>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</si>
  <si>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</si>
  <si>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</si>
  <si>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</si>
  <si>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</si>
  <si>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</si>
  <si>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</si>
  <si>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</si>
  <si>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</si>
  <si>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1.13.</t>
  </si>
  <si>
    <t>II.</t>
  </si>
  <si>
    <t>2.2.</t>
  </si>
  <si>
    <t>%   исполнения  (гр.4:гр.3)</t>
  </si>
  <si>
    <t xml:space="preserve">Отчет    об   использовании    бюджетных   ассигнований    Дорожного   фонда   области 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</si>
  <si>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</si>
  <si>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</si>
  <si>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>В.М. Щеглеватых</t>
  </si>
  <si>
    <t xml:space="preserve">Остатки     субсидий,   полученных  из   федерального   бюджета  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</si>
  <si>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регионального значения в целях прокладки, переноса, переустройства инженерных коммуникаций, их эксплуатации</t>
  </si>
  <si>
    <t>2.4.</t>
  </si>
  <si>
    <t>2.3.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</si>
  <si>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</si>
  <si>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</si>
  <si>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</si>
  <si>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</si>
  <si>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</si>
  <si>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>2.5.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</si>
  <si>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</si>
  <si>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>Устройство линии наружного освещения вдоль а/д Липецк-Октябрьское-Усмань км 26+350 - км 27+400 с.Фащевка в Грязинском районе</t>
  </si>
  <si>
    <t>Ремонт мостового перехода через р.Матренка на а/д Отскочное-прим.к а/д ст.Хворостянка-Дурово-Ср.Матренка в Добринском районе</t>
  </si>
  <si>
    <t>2.1.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</si>
  <si>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</si>
  <si>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2.6.</t>
  </si>
  <si>
    <t>2.6.1.</t>
  </si>
  <si>
    <t>2.6.2.</t>
  </si>
  <si>
    <t>2.6.3.</t>
  </si>
  <si>
    <t>2.6.4.</t>
  </si>
  <si>
    <t>2.6.5.</t>
  </si>
  <si>
    <t>2.6.6.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</si>
  <si>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</si>
  <si>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Устройство линии наружного освещения вдоль а/д Тербуны-Набережное-Волово км 26+650 - км 30+150, с.Васильевка в Воловском районе</t>
  </si>
  <si>
    <t>Прочие по капитальному ремонту</t>
  </si>
  <si>
    <t>Ремонт а/д Федоровка-Тынковка в Липецком районе</t>
  </si>
  <si>
    <t>Оформление прав собственности на автомобильные дороги общего пользования регионального значения</t>
  </si>
  <si>
    <t>Мероприятия   подпрограммы " Совершенствование  системы  управления  областным  имуществом и  земельными  участками"  государственной  программы Липецкой  области "Эффективное государственное  управление  и  развитие  муниципальной  службы  в Липецкой  области",  в  том  числе:</t>
  </si>
  <si>
    <t xml:space="preserve">Капитальный   ремонт   автомобильных  дорог общего   пользования  регионального   значения    и  искусственных   сооружений   на   них,  в  том  числе:  </t>
  </si>
  <si>
    <t xml:space="preserve">Субсидии   местным   бюджетам    -  всего,  в  том  числе: </t>
  </si>
  <si>
    <t xml:space="preserve"> строительство (реконструкция) автомобильных   дорог  общего   пользования   местного  значения, в  том  числе  дорог   с  твердым   покрытием  до  сельских  населенных  пунктов,  не   имеющих   круглогодичной   связи   с  сетью   автомобильных   дорог   общего   пользования        </t>
  </si>
  <si>
    <t xml:space="preserve"> Ремонт   автомобильных  дорог общего   пользования  регионального   значения    и  искусственных   сооружений   на   них, в  том  числе:</t>
  </si>
  <si>
    <t xml:space="preserve">Заместитель   главы   администрации  области  -                                                                       начальник   управления   финансов    </t>
  </si>
  <si>
    <t>государственная пошлина за выдачу исполнительным органом государственной власти области в сфере транспорта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областной бюджет</t>
  </si>
  <si>
    <t xml:space="preserve">Приобретение   дорожно - строительной   техники,  передвижных  контрольных   пунктов   для  осуществления  весового  и  габаритного  контроля транспортных  средств,  передвижных   лабораторий  для  контроля  за  качеством   работ  по  строительству,  ремонту   и  содержанию   автомобильных    дорог   и    сооружений   на  них </t>
  </si>
  <si>
    <t xml:space="preserve">Мероприятия подпрограммы "Развитие дорожного комплекса Липецкой области"  государственной  программы Липецкой области "Развитие транспортной системы Липецкой области", в том  числе:
</t>
  </si>
  <si>
    <t>Проектирование,  строительство (реконструкция)    автомобильных  дорог  общего   пользования   регионального   значения     и  искусственных  сооружений  на  них, из   них:</t>
  </si>
  <si>
    <t>ДОХОДЫ  - всего</t>
  </si>
  <si>
    <t>в том  числе:</t>
  </si>
  <si>
    <t xml:space="preserve">Предусмотрено    на   2016 год      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</si>
  <si>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</si>
  <si>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Реконструкция а/д Липецк-Данков км 16+650 - км 19+750 в Липецком районе</t>
  </si>
  <si>
    <t>Реконструкция а/д Липецк-Данков км 23+800 - км 25+800 в Липецком районе</t>
  </si>
  <si>
    <t xml:space="preserve"> Реконструкция мостовых переходов через суходол на км 28+132 и 28+360 а/д Липецк-Данков в Липецком районе</t>
  </si>
  <si>
    <t>Реконструкция а/д Липецк-Данков км 35+300- км 37+500 в Лебедянском районе</t>
  </si>
  <si>
    <t>Реконструкция а/д Липецк-Данков км 43+100 - км 44+900 в Лебедянском районе</t>
  </si>
  <si>
    <t>Реконструкция мостового перехода через суходол на км 1+00 а/д Подъезд к с.Куймань в Лебедянском районе</t>
  </si>
  <si>
    <t>Капитальный ремонт мостового перехода через ручей Гаек на км 0+200 а/д Доброе-Б.Хомутец-прим.к а/д Липецк-Борисовка в Добровском районе</t>
  </si>
  <si>
    <t>ПИР на капитальный ремонт моста через р.Воронеж на а/д Доброе-Мичуринск в Добровском районе</t>
  </si>
  <si>
    <t>Капитальный ремонт моста через реку Излегоща на км 57+723 а/д Липецк-Октябрьское-Усмань в Усманском районе</t>
  </si>
  <si>
    <t>Ремонт а/д Липецк-Грязи-Песковатка км 19+775 - км 27+120 в Грязинском районе</t>
  </si>
  <si>
    <t>Ремонт а/д Авдулово-прим.к а/д Данков-Теплое-Воскресенское км 7+110 - км 12+110 в Данковском районе</t>
  </si>
  <si>
    <t>Ремонт моста через ручей Ржавчик на а/д Доброе-Трубетчино-Вязово-Лебедянь в Добровском районе</t>
  </si>
  <si>
    <t>Ремонт а/д Подъезд к с.Лебяжье км 0+000 - км 1+000 в Измалковском районе</t>
  </si>
  <si>
    <t>Ремонт а/д Становое-Троекурово-Лебедянь  км 30+350 - км 40+100 в Краснинском районе</t>
  </si>
  <si>
    <t>Ремонт а/д Елец-Талица-Красное км 35+600 - км 36+800 в Краснинском районе</t>
  </si>
  <si>
    <t>Ремонт а/д Липецк-Борисовка-прим.к а/д Доброе-Мичуринск км 5+680 - км 9+880 в Липецком районе</t>
  </si>
  <si>
    <t>Ремонт моста через р.Воронеж на а/д Усмань-Поддубровка-Воробьевка в Усманском районе</t>
  </si>
  <si>
    <t xml:space="preserve">Ремонт   автомобильных  дорог общего   пользования  регионального   значения    и  искусственных   сооружений   на   них,  в  том  числе:  </t>
  </si>
  <si>
    <t>1.7.</t>
  </si>
  <si>
    <t>Реконструкция а/д Хлевное-Тербуны в с.Тербуны Тербунского района</t>
  </si>
  <si>
    <t>Устройство линии наружного освещения вдоль а/д Хлевное-Тербуны км 31+850 - км 35+250 с.Б.Поляна в Тербунском районе</t>
  </si>
  <si>
    <t>Устройство линии наружного освещения вдоль а/д Хлевное-Тербуны км 56+355 - км 58+055 с.Солдатское в Тербунском районе</t>
  </si>
  <si>
    <t>Устройство линии наружного освещения вдоль а/д Липецк-Усмань км 48+650 - км 53+650 с.Аксай в Усманском районе</t>
  </si>
  <si>
    <t>Устройство линии наружного освещения вдоль а/д Липецк-Данков км 44+400 - км 46+600 с.Теплое в Лебедянском районе</t>
  </si>
  <si>
    <t>Устройство линии наружного освещения вдоль а/д Данков-Теплое-Воскресенское-гр.Тульской области км 17+400 - км 20+400 с.Теплое в Данковском районе</t>
  </si>
  <si>
    <t>Устройство линии наружного освещения вдоль а/д Елец-Долгоруково-Тербуны км 33+300 - км 39+600 с.Ильинка, Долгоруково, Братовщина в Долгоруковском районе</t>
  </si>
  <si>
    <t>Устройство линии наружного освещения вдоль а/д Становое-Троекурово-Лебедянь км 49+000 - км 50+100 с.Катениха в Лебедянском районе</t>
  </si>
  <si>
    <t>Разработка проектной и рабочей документации на реконструкцию а/д Полибино-Садовый в Данковском районе</t>
  </si>
  <si>
    <t>Разработка проектной и рабочей документации на реконструкцию а/д Липецк-Данков на участках км 12+200 - км 13+775; км 15+360 - км 16+376; км 19+750 - км 23+800; км 25+800 - км 28+064 в Липецком районе</t>
  </si>
  <si>
    <t>Разработка проектной и рабочей документации на реконструкцию мостового перехода через суходол на км 2+500 автодороги Подъезд к с.Куймань в Лебедянском районе</t>
  </si>
  <si>
    <t>Разработка проектной и рабочей документации на реконструкцию мостового перехода через ручей на км 55+000 автодороги Усмань-Добринка в Добринском районе</t>
  </si>
  <si>
    <t xml:space="preserve">Реконструкция  автомобильной  дороги  "Щегловка -примыкание   к   автодороге  "Воскресенское -Данков"   в  Данковском   районе   </t>
  </si>
  <si>
    <t xml:space="preserve"> Разработка проектной и рабочей документации на  реконструкцию     автомобильной  дороги   "Жирновое -Исаевка" в  Долгоруковском    районе  </t>
  </si>
  <si>
    <t xml:space="preserve"> Устройство линии наружного освещения вдоль  автомобильной дороги "Доброе - Трубетчино - Вязово - Лебедянь" участок км 0+000 – км 6+200 с. Доброе в Добровском районе Липецкй области</t>
  </si>
  <si>
    <t xml:space="preserve"> Устройство  линии наружного освещения  вдоль автомобильной дороги  "Обход г. Липецка" участок км16+200 – км 19+500 в  Липецком районе Липецкой области</t>
  </si>
  <si>
    <t xml:space="preserve"> Устройство  линии наружного освещения   вдоль автомобильной дороги  «Тербуны – Набережное - Волово», участок км 13+400 – км 15+600, с. Урицкое в Тербунском районе   Липецкой области</t>
  </si>
  <si>
    <t xml:space="preserve"> Устройство  линии наружного освещения   вдоль автомобильной дороги  "Доброе - Трубетчино - Вязово - Лебедянь"   с. Замартынье в Добровском районе Липецкой области </t>
  </si>
  <si>
    <t xml:space="preserve">прочие  по  строительству и  реконструкции    автодорог   регионального   значения </t>
  </si>
  <si>
    <t>Ремонт а/д Волово-Замарайка км 1+100 - км 7+500 в Воловском районе</t>
  </si>
  <si>
    <t>Ремонт а/д Грязи-Хворостянка-Добринка км 1+640 - км 10+770 в Грязинском районе</t>
  </si>
  <si>
    <t>Ремонт а/д Кривец-Преображеновка км 0+600 - км 5+100 в Добровском районе</t>
  </si>
  <si>
    <t>Ремонт а/д Липецк-Борисовка-прим.к а/д Доброе-Мичуринск км 13+950 - км 15+650 в Добровском районе</t>
  </si>
  <si>
    <t>Ремонт а/д Б.Боевка-прим.к а/д Стебаево-Задонск-Долгоруково км 0+000 - км 5+000 в Долгоруковском районе</t>
  </si>
  <si>
    <t>Ремонт а/д Елец-Долгоруково-Тербуны км 9+300 - км 15+600 в Елецком районе</t>
  </si>
  <si>
    <t>Ремонт а/д Хмелинец-прим.к а/д М-4"Дон" км 4+700 - км 8+500 в Задонском районке</t>
  </si>
  <si>
    <t>Ремонт а/д Измалково-Лебяжье-Бабарыкино км 7+000 - км 18+850 в Измалковском районе</t>
  </si>
  <si>
    <t xml:space="preserve">Ремонт а/д Красное-Теплое км 3+349 - км 16+500 в Краснинском районе </t>
  </si>
  <si>
    <t>Ремонт а/д Вязово-Культура-Волчье км 0+000 - км 6+500 в Лебедянском районе</t>
  </si>
  <si>
    <t xml:space="preserve">Ремонт а/д Доброе-Трубетчино-Вязово-Лебедянь км 43+700 - км 49+830 в Лебедянском районе </t>
  </si>
  <si>
    <t>Ремонт а/д Сурки-Шовское км 5+200 - км 7+000 в Лебедянском районе</t>
  </si>
  <si>
    <t>Ремонт а/д Лев Толстой-Домачи км 3+540 - км 6+900 в Лев Толстовском районе</t>
  </si>
  <si>
    <t xml:space="preserve">Ремонт а/д Липецк-Данков км 12+190 - км 55+800 в Липецком районе </t>
  </si>
  <si>
    <t>Ремонт а/д Становое-Кирилово-Дмитриевка км 0+000 - км 6+420 в Становлянском районе</t>
  </si>
  <si>
    <t>Ремонт а/д Липецк-Октябрьское-Усмань км 38+700 - км 65+900 в Усманском районе</t>
  </si>
  <si>
    <t>Ремонт а/д Усмань-Московка-Дрязги км 12+200 - км 15+775 в Усманском районе</t>
  </si>
  <si>
    <t>Ремонт а/д Плещеево-Синдякино-прим.к а/д М-4"Дон" км 0+700 - км 9+200 в Хлевенском районе</t>
  </si>
  <si>
    <t>Ремонт а/д Хлевное-Тербуны км 5+400 - км 18+540 в Хлевенском районе</t>
  </si>
  <si>
    <t>Ремонт а/д Чаплыгин-а/д Р22 "Каспий" км 12+220 - км 13+720 в Чаплыгинском районе</t>
  </si>
  <si>
    <t>Ремонт а/д Чаплыгин-Троекурово км 22+000 - км 24+000 в Чаплыгинском районе</t>
  </si>
  <si>
    <t>Прочие по ремонту автодорог и мостовых сооружений</t>
  </si>
  <si>
    <t xml:space="preserve">из  них   за  счет   иных   межбюджетных   трансфертов   из   федерального  бюджета </t>
  </si>
  <si>
    <t xml:space="preserve">субсидии    </t>
  </si>
  <si>
    <t xml:space="preserve">иные   межбюджетные  трансферты </t>
  </si>
  <si>
    <t>Ремонт а/д Измалково-Лебяжье-Бабарыкино км 25+500 - км 30+100 в Измалковском районе</t>
  </si>
  <si>
    <t xml:space="preserve">межбюджетные  трансферты из Федерального дорожного фонда,  из них : </t>
  </si>
  <si>
    <t xml:space="preserve">субсидии  на   строительство  и  реконструкцию   автомобильных  дорог  общего   пользования с   твердым   покрытием,  ведущих   от  сети   автомобильных   дорог   общего   пользования  к  ближайшим   общественно  значимым  объектам   сельских   населенных   пунктов,  а  также   к   объектам   производства  и  переработки  сельскохозяйственной  продукции,  в  рамках   реализации  ФЦП "Устойчивое  развитие   сельских  территорий  на  2014-2017г.г.  и  на  период  до   2020  года" </t>
  </si>
  <si>
    <t xml:space="preserve">иные  межбюджетные  трансферты   из  федерального  бюджета   бюджету  Липецкой   области   на  реализацию   мероприятий   региональных   программ   в  сфере  дорожного  хозяйства  по  решениям   Правительства Российской  Федерации  в  рамках подпрограммы "Дорожное  хозяйство"  государственной   программы  Российской  Федерации  "Развитие   транспортной  системы" </t>
  </si>
  <si>
    <t>Ремонт а/д Липецк-Доброе-Чаплыгин км 27+800 - км 42+200 в Добровском районе</t>
  </si>
  <si>
    <t>Ремонт а/д Горицы - прим.к а/д Липецк-Борисовка км 0+000 - км 6+830 в Добровском районе</t>
  </si>
  <si>
    <t>Ремонт а/д Елец-Талица-Красное км 4+000 - км 21+000 в Елецком районе</t>
  </si>
  <si>
    <t xml:space="preserve">Строительство автодороги   по  ул.Стаханова  в  границах  32-33  микрорайона  с  транспортой  развязкой   на  Воронежском  шоссе  в г.Липецке  </t>
  </si>
  <si>
    <t xml:space="preserve">Дорожно-транспортая  инфраструктура  микрорайона "Елецкий"  в г.Липецке </t>
  </si>
  <si>
    <t>2.6.7.</t>
  </si>
  <si>
    <t>Автомобильная дорога "Полибино-Садовый" в Данковском районе Липецкой области (реконструкция)</t>
  </si>
  <si>
    <t>Автомобильная дорога от д.Васильевка до д.Плехановка Тербунского района Липецкой области (строительство)</t>
  </si>
  <si>
    <t>Строительство автомобильной дороги от д.Васильевка до д.Плехановка, Тербунского района, Липецкой области</t>
  </si>
  <si>
    <t>Подъездная автодорога на территорию (с территории) объекта - "Птицеводческие площадки родительского стада" ООО ПХ "Рудничное" в Липецком районе, Липецкой области (строительство)</t>
  </si>
  <si>
    <t>2.4.1.</t>
  </si>
  <si>
    <t>2.4.2.</t>
  </si>
  <si>
    <t xml:space="preserve">из  них  за  счет  субсидий  из   федерального  бюджета </t>
  </si>
  <si>
    <t xml:space="preserve">Иные    межбюджетные   трансферты  местным   бюджетам   на   реализацию   мероприятий   региональной   программы    в  сфере   дорожного   хозяйства   за  счет   иных   межбюджетных   трансфертов      из   федерального   бюджета  по   решениям  Правительства  Российской Федерации </t>
  </si>
  <si>
    <t xml:space="preserve">автомобильные  дороги   регионального  значения, в  том  числе:  </t>
  </si>
  <si>
    <t xml:space="preserve">автомобильные  дороги   местного  значения, в  том  числе: </t>
  </si>
  <si>
    <t>Мероприятия  подпрограммы  "Устойчивое развитие сельских территорий Липецкой области на 2014-2017 годы и на период до 2020 года "   государственной программы Липецкой области 
"Развитие сельского хозяйства и регулирование рынков сельскохозяйственной продукции, сырья и продовольствия Липецкой области</t>
  </si>
  <si>
    <t>более 100%</t>
  </si>
  <si>
    <t xml:space="preserve">по  состоянию   01.01.2017 года </t>
  </si>
  <si>
    <t xml:space="preserve">Фактическое   исполнение     по   состоянию  на  01.01.2017 года </t>
  </si>
  <si>
    <t xml:space="preserve"> Возврат    муниципальными    образованиями    остатков   субсидий,  не  использованных  по   состоянию  на  01.01.2016  года  и  не   направленных   на  те же   цели     в  отчетном  году    </t>
  </si>
  <si>
    <t>Устройство линии наружного освещения вдоль а/д Сселки-Плеханово-Грязи, участок км 20+360 - км 23+950 с.Б.Самовец в Грязинском районе</t>
  </si>
  <si>
    <t>Устройство линии наружного освещения вдоль а/д Лев Толстой - Данков, участок км 9+300 - км 11+300 с.Знаменское в Лев Толстовском районе</t>
  </si>
  <si>
    <t>Устройство линии наружного освещения вдоль а/д Грязи-Хворостянка-Добринка, участок км 24+600 - км 27+600 с.Хворостянка в Добринском районе</t>
  </si>
  <si>
    <t>Ремонт размытых и разрушенных участков автомобильной дороги общего пользования регионального значения Ольшанец-Сцепное, км 6+600 - км 6+870 в Задонском районе</t>
  </si>
  <si>
    <t>Ремонт а/д Соловое-прим.к а/д Чаплыгин-а/д Р22 "Каспий" км 0+000 - км 3+570 в Чаплыгинском районе</t>
  </si>
  <si>
    <t>Ремонт а/д  Добринка-ст.Хворостянка - ст.Плавица км 11+890 - км 27+130 в Добринском районе</t>
  </si>
  <si>
    <t>Ремонт  автодорог  в  Измалковском  районе   общей протяженностью 0,7 км</t>
  </si>
  <si>
    <t>Разработка проектно-сметной документации на ремонт автомобильных дорог регионального значения  и  сооружений  на  них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</si>
</sst>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</numFmts>
  <fonts count="5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i/>
      <sz val="14"/>
      <color indexed="8"/>
      <name val="Arial Cyr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Arial Cyr"/>
      <family val="0"/>
    </font>
    <font>
      <sz val="11"/>
      <color theme="1"/>
      <name val="Times New Roman"/>
      <family val="1"/>
    </font>
    <font>
      <i/>
      <sz val="14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51" fillId="0" borderId="12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177" fontId="52" fillId="0" borderId="14" xfId="0" applyNumberFormat="1" applyFont="1" applyFill="1" applyBorder="1" applyAlignment="1">
      <alignment horizontal="center" vertical="center" wrapText="1"/>
    </xf>
    <xf numFmtId="177" fontId="52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52" fillId="0" borderId="17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 wrapText="1"/>
    </xf>
    <xf numFmtId="177" fontId="51" fillId="0" borderId="18" xfId="0" applyNumberFormat="1" applyFont="1" applyFill="1" applyBorder="1" applyAlignment="1">
      <alignment horizontal="center" vertical="center"/>
    </xf>
    <xf numFmtId="177" fontId="51" fillId="0" borderId="18" xfId="0" applyNumberFormat="1" applyFont="1" applyFill="1" applyBorder="1" applyAlignment="1">
      <alignment horizontal="center" vertical="center" wrapText="1"/>
    </xf>
    <xf numFmtId="177" fontId="53" fillId="0" borderId="12" xfId="0" applyNumberFormat="1" applyFont="1" applyFill="1" applyBorder="1" applyAlignment="1">
      <alignment horizontal="center" vertical="center"/>
    </xf>
    <xf numFmtId="177" fontId="51" fillId="0" borderId="12" xfId="0" applyNumberFormat="1" applyFont="1" applyFill="1" applyBorder="1" applyAlignment="1">
      <alignment horizontal="center" vertical="center"/>
    </xf>
    <xf numFmtId="177" fontId="51" fillId="0" borderId="19" xfId="0" applyNumberFormat="1" applyFont="1" applyFill="1" applyBorder="1" applyAlignment="1">
      <alignment horizontal="center" vertical="center" wrapText="1"/>
    </xf>
    <xf numFmtId="177" fontId="51" fillId="0" borderId="20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178" fontId="52" fillId="0" borderId="15" xfId="58" applyNumberFormat="1" applyFont="1" applyFill="1" applyBorder="1" applyAlignment="1">
      <alignment horizontal="center" vertical="center" wrapText="1"/>
    </xf>
    <xf numFmtId="177" fontId="52" fillId="0" borderId="2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77" fontId="52" fillId="0" borderId="18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Alignment="1">
      <alignment vertical="center" wrapText="1"/>
    </xf>
    <xf numFmtId="164" fontId="51" fillId="0" borderId="12" xfId="0" applyNumberFormat="1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vertical="center" wrapText="1"/>
    </xf>
    <xf numFmtId="177" fontId="51" fillId="0" borderId="23" xfId="0" applyNumberFormat="1" applyFont="1" applyFill="1" applyBorder="1" applyAlignment="1">
      <alignment horizontal="center" vertical="center" wrapText="1"/>
    </xf>
    <xf numFmtId="178" fontId="51" fillId="0" borderId="12" xfId="58" applyNumberFormat="1" applyFont="1" applyFill="1" applyBorder="1" applyAlignment="1">
      <alignment vertical="center" wrapText="1"/>
    </xf>
    <xf numFmtId="43" fontId="51" fillId="0" borderId="12" xfId="58" applyFont="1" applyFill="1" applyBorder="1" applyAlignment="1">
      <alignment horizontal="center" vertical="center" wrapText="1"/>
    </xf>
    <xf numFmtId="178" fontId="51" fillId="0" borderId="20" xfId="58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7" fontId="52" fillId="0" borderId="0" xfId="0" applyNumberFormat="1" applyFont="1" applyFill="1" applyBorder="1" applyAlignment="1">
      <alignment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177" fontId="51" fillId="0" borderId="24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7" fontId="53" fillId="0" borderId="23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1" fillId="0" borderId="25" xfId="0" applyFont="1" applyFill="1" applyBorder="1" applyAlignment="1">
      <alignment horizontal="center" vertical="center" wrapText="1"/>
    </xf>
    <xf numFmtId="177" fontId="53" fillId="0" borderId="26" xfId="0" applyNumberFormat="1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/>
    </xf>
    <xf numFmtId="177" fontId="51" fillId="0" borderId="17" xfId="0" applyNumberFormat="1" applyFont="1" applyFill="1" applyBorder="1" applyAlignment="1">
      <alignment horizontal="center" vertical="center"/>
    </xf>
    <xf numFmtId="177" fontId="51" fillId="0" borderId="27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177" fontId="52" fillId="0" borderId="27" xfId="0" applyNumberFormat="1" applyFont="1" applyFill="1" applyBorder="1" applyAlignment="1">
      <alignment horizontal="center" vertical="center" wrapText="1"/>
    </xf>
    <xf numFmtId="177" fontId="51" fillId="0" borderId="28" xfId="0" applyNumberFormat="1" applyFont="1" applyFill="1" applyBorder="1" applyAlignment="1">
      <alignment horizontal="center" vertical="center" wrapText="1"/>
    </xf>
    <xf numFmtId="177" fontId="51" fillId="0" borderId="20" xfId="0" applyNumberFormat="1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/>
    </xf>
    <xf numFmtId="177" fontId="51" fillId="0" borderId="12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wrapText="1"/>
    </xf>
    <xf numFmtId="177" fontId="51" fillId="0" borderId="0" xfId="0" applyNumberFormat="1" applyFont="1" applyFill="1" applyBorder="1" applyAlignment="1">
      <alignment wrapText="1"/>
    </xf>
    <xf numFmtId="0" fontId="55" fillId="0" borderId="0" xfId="0" applyFont="1" applyFill="1" applyAlignment="1">
      <alignment wrapText="1"/>
    </xf>
    <xf numFmtId="177" fontId="55" fillId="0" borderId="0" xfId="0" applyNumberFormat="1" applyFont="1" applyFill="1" applyAlignment="1">
      <alignment wrapText="1"/>
    </xf>
    <xf numFmtId="177" fontId="53" fillId="33" borderId="12" xfId="0" applyNumberFormat="1" applyFont="1" applyFill="1" applyBorder="1" applyAlignment="1">
      <alignment horizontal="center"/>
    </xf>
    <xf numFmtId="177" fontId="53" fillId="0" borderId="12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wrapText="1"/>
    </xf>
    <xf numFmtId="0" fontId="55" fillId="0" borderId="0" xfId="0" applyFont="1" applyFill="1" applyAlignment="1">
      <alignment vertical="center" wrapText="1"/>
    </xf>
    <xf numFmtId="177" fontId="55" fillId="0" borderId="0" xfId="0" applyNumberFormat="1" applyFont="1" applyFill="1" applyAlignment="1">
      <alignment vertical="center" wrapText="1"/>
    </xf>
    <xf numFmtId="177" fontId="52" fillId="0" borderId="29" xfId="0" applyNumberFormat="1" applyFont="1" applyFill="1" applyBorder="1" applyAlignment="1">
      <alignment horizontal="center" vertical="center" wrapText="1"/>
    </xf>
    <xf numFmtId="177" fontId="51" fillId="0" borderId="30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vertical="center" wrapText="1"/>
    </xf>
    <xf numFmtId="177" fontId="51" fillId="0" borderId="31" xfId="0" applyNumberFormat="1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177" fontId="51" fillId="0" borderId="25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43" fontId="51" fillId="0" borderId="0" xfId="58" applyFont="1" applyFill="1" applyBorder="1" applyAlignment="1">
      <alignment wrapText="1"/>
    </xf>
    <xf numFmtId="177" fontId="51" fillId="0" borderId="26" xfId="0" applyNumberFormat="1" applyFont="1" applyFill="1" applyBorder="1" applyAlignment="1">
      <alignment horizontal="center" vertical="center" wrapText="1"/>
    </xf>
    <xf numFmtId="177" fontId="53" fillId="0" borderId="20" xfId="0" applyNumberFormat="1" applyFont="1" applyFill="1" applyBorder="1" applyAlignment="1">
      <alignment horizontal="center" vertical="center" wrapText="1"/>
    </xf>
    <xf numFmtId="177" fontId="53" fillId="0" borderId="17" xfId="0" applyNumberFormat="1" applyFont="1" applyFill="1" applyBorder="1" applyAlignment="1">
      <alignment horizontal="center" vertical="center" wrapText="1"/>
    </xf>
    <xf numFmtId="177" fontId="53" fillId="34" borderId="0" xfId="0" applyNumberFormat="1" applyFont="1" applyFill="1" applyBorder="1" applyAlignment="1">
      <alignment horizontal="center" vertical="center" wrapText="1"/>
    </xf>
    <xf numFmtId="177" fontId="53" fillId="0" borderId="18" xfId="0" applyNumberFormat="1" applyFont="1" applyFill="1" applyBorder="1" applyAlignment="1">
      <alignment horizontal="center" vertical="center" wrapText="1"/>
    </xf>
    <xf numFmtId="177" fontId="53" fillId="0" borderId="19" xfId="0" applyNumberFormat="1" applyFont="1" applyFill="1" applyBorder="1" applyAlignment="1">
      <alignment horizontal="center" vertical="center"/>
    </xf>
    <xf numFmtId="177" fontId="5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justify" vertical="center" wrapText="1"/>
    </xf>
    <xf numFmtId="0" fontId="51" fillId="0" borderId="34" xfId="0" applyNumberFormat="1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vertical="center" wrapText="1"/>
    </xf>
    <xf numFmtId="0" fontId="51" fillId="0" borderId="35" xfId="0" applyFont="1" applyFill="1" applyBorder="1" applyAlignment="1">
      <alignment vertical="center" wrapText="1"/>
    </xf>
    <xf numFmtId="0" fontId="51" fillId="34" borderId="34" xfId="0" applyFont="1" applyFill="1" applyBorder="1" applyAlignment="1">
      <alignment horizontal="left" vertical="center" wrapText="1"/>
    </xf>
    <xf numFmtId="0" fontId="51" fillId="0" borderId="3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justify" vertical="center" wrapText="1"/>
    </xf>
    <xf numFmtId="0" fontId="54" fillId="0" borderId="16" xfId="0" applyFont="1" applyFill="1" applyBorder="1" applyAlignment="1">
      <alignment horizontal="justify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1" fillId="0" borderId="33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1" fillId="0" borderId="38" xfId="0" applyFont="1" applyFill="1" applyBorder="1" applyAlignment="1">
      <alignment vertical="center" wrapText="1"/>
    </xf>
    <xf numFmtId="0" fontId="52" fillId="0" borderId="38" xfId="0" applyFont="1" applyFill="1" applyBorder="1" applyAlignment="1">
      <alignment vertical="center" wrapText="1"/>
    </xf>
    <xf numFmtId="0" fontId="51" fillId="0" borderId="34" xfId="0" applyFont="1" applyBorder="1" applyAlignment="1">
      <alignment vertical="top" wrapText="1"/>
    </xf>
    <xf numFmtId="0" fontId="51" fillId="0" borderId="36" xfId="0" applyFont="1" applyBorder="1" applyAlignment="1">
      <alignment vertical="center" wrapText="1"/>
    </xf>
    <xf numFmtId="0" fontId="51" fillId="33" borderId="33" xfId="0" applyFont="1" applyFill="1" applyBorder="1" applyAlignment="1">
      <alignment vertical="center" wrapText="1"/>
    </xf>
    <xf numFmtId="0" fontId="51" fillId="33" borderId="34" xfId="0" applyFont="1" applyFill="1" applyBorder="1" applyAlignment="1">
      <alignment vertical="center" wrapText="1"/>
    </xf>
    <xf numFmtId="0" fontId="51" fillId="33" borderId="36" xfId="0" applyFont="1" applyFill="1" applyBorder="1" applyAlignment="1">
      <alignment vertical="center" wrapText="1"/>
    </xf>
    <xf numFmtId="0" fontId="51" fillId="0" borderId="33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 wrapText="1"/>
    </xf>
    <xf numFmtId="0" fontId="51" fillId="0" borderId="36" xfId="0" applyFont="1" applyFill="1" applyBorder="1" applyAlignment="1">
      <alignment vertical="center" wrapText="1"/>
    </xf>
    <xf numFmtId="0" fontId="52" fillId="0" borderId="16" xfId="0" applyNumberFormat="1" applyFont="1" applyFill="1" applyBorder="1" applyAlignment="1">
      <alignment vertical="center" wrapText="1"/>
    </xf>
    <xf numFmtId="0" fontId="51" fillId="0" borderId="33" xfId="0" applyNumberFormat="1" applyFont="1" applyFill="1" applyBorder="1" applyAlignment="1">
      <alignment vertical="center" wrapText="1"/>
    </xf>
    <xf numFmtId="0" fontId="51" fillId="0" borderId="37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wrapText="1"/>
    </xf>
    <xf numFmtId="0" fontId="51" fillId="0" borderId="12" xfId="0" applyFont="1" applyFill="1" applyBorder="1" applyAlignment="1">
      <alignment horizontal="center" wrapText="1"/>
    </xf>
    <xf numFmtId="178" fontId="52" fillId="0" borderId="39" xfId="58" applyNumberFormat="1" applyFont="1" applyFill="1" applyBorder="1" applyAlignment="1">
      <alignment horizontal="center" vertical="center" wrapText="1"/>
    </xf>
    <xf numFmtId="177" fontId="52" fillId="0" borderId="24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164" fontId="51" fillId="0" borderId="23" xfId="0" applyNumberFormat="1" applyFont="1" applyFill="1" applyBorder="1" applyAlignment="1">
      <alignment horizontal="center" vertical="center" wrapText="1"/>
    </xf>
    <xf numFmtId="178" fontId="51" fillId="0" borderId="19" xfId="58" applyNumberFormat="1" applyFont="1" applyFill="1" applyBorder="1" applyAlignment="1">
      <alignment vertical="center" wrapText="1"/>
    </xf>
    <xf numFmtId="177" fontId="51" fillId="0" borderId="23" xfId="0" applyNumberFormat="1" applyFont="1" applyFill="1" applyBorder="1" applyAlignment="1">
      <alignment vertical="center" wrapText="1"/>
    </xf>
    <xf numFmtId="177" fontId="51" fillId="0" borderId="26" xfId="0" applyNumberFormat="1" applyFont="1" applyFill="1" applyBorder="1" applyAlignment="1">
      <alignment vertical="center" wrapText="1"/>
    </xf>
    <xf numFmtId="177" fontId="52" fillId="0" borderId="21" xfId="0" applyNumberFormat="1" applyFont="1" applyFill="1" applyBorder="1" applyAlignment="1">
      <alignment horizontal="center" vertical="center" wrapText="1"/>
    </xf>
    <xf numFmtId="177" fontId="53" fillId="0" borderId="24" xfId="0" applyNumberFormat="1" applyFont="1" applyFill="1" applyBorder="1" applyAlignment="1">
      <alignment horizontal="center" vertical="center" wrapText="1"/>
    </xf>
    <xf numFmtId="177" fontId="51" fillId="0" borderId="23" xfId="0" applyNumberFormat="1" applyFont="1" applyBorder="1" applyAlignment="1">
      <alignment horizontal="center" vertical="center"/>
    </xf>
    <xf numFmtId="177" fontId="52" fillId="0" borderId="11" xfId="0" applyNumberFormat="1" applyFont="1" applyFill="1" applyBorder="1" applyAlignment="1">
      <alignment horizontal="center" vertical="center"/>
    </xf>
    <xf numFmtId="177" fontId="52" fillId="0" borderId="40" xfId="0" applyNumberFormat="1" applyFont="1" applyFill="1" applyBorder="1" applyAlignment="1">
      <alignment horizontal="center" vertical="center" wrapText="1"/>
    </xf>
    <xf numFmtId="177" fontId="51" fillId="0" borderId="23" xfId="0" applyNumberFormat="1" applyFont="1" applyFill="1" applyBorder="1" applyAlignment="1">
      <alignment horizontal="center" vertical="center"/>
    </xf>
    <xf numFmtId="177" fontId="51" fillId="34" borderId="23" xfId="0" applyNumberFormat="1" applyFont="1" applyFill="1" applyBorder="1" applyAlignment="1">
      <alignment horizontal="center" vertical="center" wrapText="1"/>
    </xf>
    <xf numFmtId="177" fontId="51" fillId="0" borderId="41" xfId="0" applyNumberFormat="1" applyFont="1" applyFill="1" applyBorder="1" applyAlignment="1">
      <alignment horizontal="center" vertical="center" wrapText="1"/>
    </xf>
    <xf numFmtId="177" fontId="52" fillId="34" borderId="11" xfId="0" applyNumberFormat="1" applyFont="1" applyFill="1" applyBorder="1" applyAlignment="1">
      <alignment horizontal="center" vertical="center" wrapText="1"/>
    </xf>
    <xf numFmtId="177" fontId="51" fillId="0" borderId="26" xfId="0" applyNumberFormat="1" applyFont="1" applyFill="1" applyBorder="1" applyAlignment="1">
      <alignment horizontal="center" vertical="center"/>
    </xf>
    <xf numFmtId="177" fontId="52" fillId="0" borderId="14" xfId="0" applyNumberFormat="1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177" fontId="52" fillId="0" borderId="23" xfId="0" applyNumberFormat="1" applyFont="1" applyFill="1" applyBorder="1" applyAlignment="1">
      <alignment horizontal="center" wrapText="1"/>
    </xf>
    <xf numFmtId="0" fontId="55" fillId="0" borderId="23" xfId="0" applyFont="1" applyFill="1" applyBorder="1" applyAlignment="1">
      <alignment horizontal="center" wrapText="1"/>
    </xf>
    <xf numFmtId="0" fontId="57" fillId="0" borderId="23" xfId="0" applyFont="1" applyFill="1" applyBorder="1" applyAlignment="1">
      <alignment horizontal="center" wrapText="1"/>
    </xf>
    <xf numFmtId="177" fontId="51" fillId="0" borderId="23" xfId="0" applyNumberFormat="1" applyFont="1" applyFill="1" applyBorder="1" applyAlignment="1">
      <alignment horizontal="center" wrapText="1"/>
    </xf>
    <xf numFmtId="177" fontId="51" fillId="0" borderId="23" xfId="0" applyNumberFormat="1" applyFont="1" applyFill="1" applyBorder="1" applyAlignment="1">
      <alignment horizontal="center"/>
    </xf>
    <xf numFmtId="177" fontId="53" fillId="0" borderId="23" xfId="0" applyNumberFormat="1" applyFont="1" applyFill="1" applyBorder="1" applyAlignment="1">
      <alignment horizontal="center" wrapText="1"/>
    </xf>
    <xf numFmtId="177" fontId="53" fillId="33" borderId="19" xfId="0" applyNumberFormat="1" applyFont="1" applyFill="1" applyBorder="1" applyAlignment="1">
      <alignment horizontal="center"/>
    </xf>
    <xf numFmtId="177" fontId="51" fillId="0" borderId="12" xfId="0" applyNumberFormat="1" applyFont="1" applyBorder="1" applyAlignment="1">
      <alignment horizontal="center" vertical="center"/>
    </xf>
    <xf numFmtId="177" fontId="53" fillId="0" borderId="20" xfId="0" applyNumberFormat="1" applyFont="1" applyFill="1" applyBorder="1" applyAlignment="1">
      <alignment horizontal="center" vertical="center"/>
    </xf>
    <xf numFmtId="177" fontId="53" fillId="0" borderId="17" xfId="0" applyNumberFormat="1" applyFont="1" applyFill="1" applyBorder="1" applyAlignment="1">
      <alignment horizontal="center" vertical="center"/>
    </xf>
    <xf numFmtId="177" fontId="51" fillId="34" borderId="18" xfId="0" applyNumberFormat="1" applyFont="1" applyFill="1" applyBorder="1" applyAlignment="1">
      <alignment horizontal="center" vertical="center"/>
    </xf>
    <xf numFmtId="177" fontId="51" fillId="0" borderId="18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20" xfId="0" applyNumberFormat="1" applyFont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8.50390625" style="1" customWidth="1"/>
    <col min="2" max="2" width="91.875" style="1" customWidth="1"/>
    <col min="3" max="3" width="18.875" style="1" customWidth="1"/>
    <col min="4" max="4" width="12.375" style="1" hidden="1" customWidth="1"/>
    <col min="5" max="5" width="18.375" style="1" customWidth="1"/>
    <col min="6" max="6" width="17.375" style="1" customWidth="1"/>
    <col min="7" max="7" width="12.125" style="1" customWidth="1"/>
    <col min="8" max="8" width="16.625" style="1" customWidth="1"/>
    <col min="9" max="9" width="14.875" style="1" bestFit="1" customWidth="1"/>
    <col min="10" max="16384" width="8.875" style="1" customWidth="1"/>
  </cols>
  <sheetData>
    <row r="1" ht="19.5" customHeight="1">
      <c r="B1" s="2"/>
    </row>
    <row r="2" spans="1:6" s="88" customFormat="1" ht="24" customHeight="1">
      <c r="A2" s="165" t="s">
        <v>34</v>
      </c>
      <c r="B2" s="165"/>
      <c r="C2" s="165"/>
      <c r="D2" s="165"/>
      <c r="E2" s="165"/>
      <c r="F2" s="165"/>
    </row>
    <row r="3" spans="1:6" s="88" customFormat="1" ht="29.25" customHeight="1">
      <c r="A3" s="166" t="s">
        <v>164</v>
      </c>
      <c r="B3" s="166"/>
      <c r="C3" s="166"/>
      <c r="D3" s="166"/>
      <c r="E3" s="166"/>
      <c r="F3" s="166"/>
    </row>
    <row r="4" ht="15.75" customHeight="1" thickBot="1">
      <c r="F4" s="3" t="s">
        <v>35</v>
      </c>
    </row>
    <row r="5" spans="1:6" ht="82.5" customHeight="1" thickBot="1">
      <c r="A5" s="7"/>
      <c r="B5" s="8" t="s">
        <v>1</v>
      </c>
      <c r="C5" s="9" t="s">
        <v>77</v>
      </c>
      <c r="D5" s="16" t="s">
        <v>6</v>
      </c>
      <c r="E5" s="9" t="s">
        <v>165</v>
      </c>
      <c r="F5" s="17" t="s">
        <v>33</v>
      </c>
    </row>
    <row r="6" spans="1:6" s="30" customFormat="1" ht="29.25" customHeight="1" thickBot="1">
      <c r="A6" s="26" t="s">
        <v>7</v>
      </c>
      <c r="B6" s="27" t="s">
        <v>75</v>
      </c>
      <c r="C6" s="28">
        <f>C8+C9+C10+C11+C12+C13+C14+C17+C20+C25+C26+C27</f>
        <v>5150870.1</v>
      </c>
      <c r="D6" s="130">
        <f>D8+D9+D10+D11+D12+D13+D14+D17+D20+D25+D26+D27</f>
        <v>471919</v>
      </c>
      <c r="E6" s="28">
        <f>E8+E9+E10+E11+E12+E13+E14+E17+E20+E25+E26+E27</f>
        <v>5072108.300000001</v>
      </c>
      <c r="F6" s="29">
        <f>E6/C6*100</f>
        <v>98.47090300335863</v>
      </c>
    </row>
    <row r="7" spans="1:6" s="30" customFormat="1" ht="18.75" customHeight="1">
      <c r="A7" s="45"/>
      <c r="B7" s="91" t="s">
        <v>76</v>
      </c>
      <c r="C7" s="31"/>
      <c r="D7" s="131"/>
      <c r="E7" s="31"/>
      <c r="F7" s="21"/>
    </row>
    <row r="8" spans="1:6" s="30" customFormat="1" ht="76.5" customHeight="1">
      <c r="A8" s="48" t="s">
        <v>19</v>
      </c>
      <c r="B8" s="92" t="s">
        <v>8</v>
      </c>
      <c r="C8" s="10">
        <v>3237000</v>
      </c>
      <c r="D8" s="132"/>
      <c r="E8" s="10">
        <v>3211744.6</v>
      </c>
      <c r="F8" s="10">
        <f aca="true" t="shared" si="0" ref="F8:F72">E8/C8*100</f>
        <v>99.21978992894655</v>
      </c>
    </row>
    <row r="9" spans="1:9" s="30" customFormat="1" ht="35.25" customHeight="1">
      <c r="A9" s="48" t="s">
        <v>20</v>
      </c>
      <c r="B9" s="92" t="s">
        <v>9</v>
      </c>
      <c r="C9" s="10">
        <v>985000</v>
      </c>
      <c r="D9" s="132"/>
      <c r="E9" s="10">
        <v>960142.7</v>
      </c>
      <c r="F9" s="10">
        <f t="shared" si="0"/>
        <v>97.47641624365482</v>
      </c>
      <c r="I9" s="32"/>
    </row>
    <row r="10" spans="1:6" s="30" customFormat="1" ht="102.75" customHeight="1">
      <c r="A10" s="48" t="s">
        <v>21</v>
      </c>
      <c r="B10" s="93" t="s">
        <v>71</v>
      </c>
      <c r="C10" s="10">
        <v>250</v>
      </c>
      <c r="D10" s="132"/>
      <c r="E10" s="10">
        <v>256.6</v>
      </c>
      <c r="F10" s="10">
        <f t="shared" si="0"/>
        <v>102.64000000000001</v>
      </c>
    </row>
    <row r="11" spans="1:8" s="30" customFormat="1" ht="74.25" customHeight="1">
      <c r="A11" s="48" t="s">
        <v>22</v>
      </c>
      <c r="B11" s="92" t="s">
        <v>10</v>
      </c>
      <c r="C11" s="10">
        <v>2900</v>
      </c>
      <c r="D11" s="132"/>
      <c r="E11" s="10">
        <v>4369.4</v>
      </c>
      <c r="F11" s="10">
        <f t="shared" si="0"/>
        <v>150.66896551724136</v>
      </c>
      <c r="H11" s="32"/>
    </row>
    <row r="12" spans="1:6" s="30" customFormat="1" ht="59.25" customHeight="1">
      <c r="A12" s="48" t="s">
        <v>23</v>
      </c>
      <c r="B12" s="92" t="s">
        <v>11</v>
      </c>
      <c r="C12" s="10">
        <v>0</v>
      </c>
      <c r="D12" s="132"/>
      <c r="E12" s="10">
        <v>669.6</v>
      </c>
      <c r="F12" s="10" t="s">
        <v>163</v>
      </c>
    </row>
    <row r="13" spans="1:6" s="30" customFormat="1" ht="43.5" customHeight="1">
      <c r="A13" s="48" t="s">
        <v>24</v>
      </c>
      <c r="B13" s="92" t="s">
        <v>12</v>
      </c>
      <c r="C13" s="10">
        <v>30</v>
      </c>
      <c r="D13" s="132"/>
      <c r="E13" s="33">
        <v>1.6</v>
      </c>
      <c r="F13" s="10">
        <f t="shared" si="0"/>
        <v>5.333333333333334</v>
      </c>
    </row>
    <row r="14" spans="1:6" s="30" customFormat="1" ht="48.75" customHeight="1">
      <c r="A14" s="48" t="s">
        <v>97</v>
      </c>
      <c r="B14" s="92" t="s">
        <v>13</v>
      </c>
      <c r="C14" s="10">
        <v>120</v>
      </c>
      <c r="D14" s="132"/>
      <c r="E14" s="33">
        <v>0</v>
      </c>
      <c r="F14" s="10">
        <f t="shared" si="0"/>
        <v>0</v>
      </c>
    </row>
    <row r="15" spans="1:6" s="30" customFormat="1" ht="111.75" customHeight="1" hidden="1">
      <c r="A15" s="48" t="s">
        <v>26</v>
      </c>
      <c r="B15" s="92" t="s">
        <v>14</v>
      </c>
      <c r="C15" s="10"/>
      <c r="D15" s="132"/>
      <c r="E15" s="33"/>
      <c r="F15" s="10" t="e">
        <f t="shared" si="0"/>
        <v>#DIV/0!</v>
      </c>
    </row>
    <row r="16" spans="1:6" s="30" customFormat="1" ht="111.75" customHeight="1" hidden="1">
      <c r="A16" s="48" t="s">
        <v>27</v>
      </c>
      <c r="B16" s="92" t="s">
        <v>15</v>
      </c>
      <c r="C16" s="10"/>
      <c r="D16" s="132"/>
      <c r="E16" s="33"/>
      <c r="F16" s="10" t="e">
        <f t="shared" si="0"/>
        <v>#DIV/0!</v>
      </c>
    </row>
    <row r="17" spans="1:6" s="30" customFormat="1" ht="136.5" customHeight="1">
      <c r="A17" s="48" t="s">
        <v>25</v>
      </c>
      <c r="B17" s="94" t="s">
        <v>16</v>
      </c>
      <c r="C17" s="10">
        <v>0</v>
      </c>
      <c r="D17" s="132"/>
      <c r="E17" s="33">
        <v>602.5</v>
      </c>
      <c r="F17" s="10" t="s">
        <v>163</v>
      </c>
    </row>
    <row r="18" spans="1:8" s="30" customFormat="1" ht="111.75" customHeight="1" hidden="1">
      <c r="A18" s="48" t="s">
        <v>29</v>
      </c>
      <c r="B18" s="94" t="s">
        <v>17</v>
      </c>
      <c r="C18" s="10"/>
      <c r="D18" s="133"/>
      <c r="E18" s="33"/>
      <c r="F18" s="10" t="e">
        <f t="shared" si="0"/>
        <v>#DIV/0!</v>
      </c>
      <c r="H18" s="32"/>
    </row>
    <row r="19" spans="1:6" s="30" customFormat="1" ht="111.75" customHeight="1" hidden="1">
      <c r="A19" s="48" t="s">
        <v>30</v>
      </c>
      <c r="B19" s="94" t="s">
        <v>18</v>
      </c>
      <c r="C19" s="10"/>
      <c r="D19" s="133"/>
      <c r="E19" s="33"/>
      <c r="F19" s="10" t="e">
        <f t="shared" si="0"/>
        <v>#DIV/0!</v>
      </c>
    </row>
    <row r="20" spans="1:6" s="30" customFormat="1" ht="81.75" customHeight="1">
      <c r="A20" s="48" t="s">
        <v>26</v>
      </c>
      <c r="B20" s="94" t="s">
        <v>39</v>
      </c>
      <c r="C20" s="33">
        <v>30</v>
      </c>
      <c r="D20" s="133"/>
      <c r="E20" s="33">
        <v>3.4</v>
      </c>
      <c r="F20" s="10">
        <f t="shared" si="0"/>
        <v>11.333333333333332</v>
      </c>
    </row>
    <row r="21" spans="1:6" s="30" customFormat="1" ht="111.75" customHeight="1" hidden="1">
      <c r="A21" s="48" t="s">
        <v>42</v>
      </c>
      <c r="B21" s="95" t="s">
        <v>36</v>
      </c>
      <c r="C21" s="34"/>
      <c r="D21" s="132"/>
      <c r="E21" s="34"/>
      <c r="F21" s="10" t="e">
        <f t="shared" si="0"/>
        <v>#DIV/0!</v>
      </c>
    </row>
    <row r="22" spans="1:6" s="30" customFormat="1" ht="111.75" customHeight="1" hidden="1">
      <c r="A22" s="48" t="s">
        <v>44</v>
      </c>
      <c r="B22" s="95" t="s">
        <v>38</v>
      </c>
      <c r="C22" s="10"/>
      <c r="D22" s="36"/>
      <c r="E22" s="10"/>
      <c r="F22" s="10" t="e">
        <f t="shared" si="0"/>
        <v>#DIV/0!</v>
      </c>
    </row>
    <row r="23" spans="1:6" s="30" customFormat="1" ht="111.75" customHeight="1" hidden="1">
      <c r="A23" s="48" t="s">
        <v>45</v>
      </c>
      <c r="B23" s="95" t="s">
        <v>46</v>
      </c>
      <c r="C23" s="10"/>
      <c r="D23" s="36"/>
      <c r="E23" s="10"/>
      <c r="F23" s="10" t="e">
        <f t="shared" si="0"/>
        <v>#DIV/0!</v>
      </c>
    </row>
    <row r="24" spans="1:6" s="30" customFormat="1" ht="111.75" customHeight="1" hidden="1">
      <c r="A24" s="48" t="s">
        <v>28</v>
      </c>
      <c r="B24" s="95" t="s">
        <v>48</v>
      </c>
      <c r="C24" s="10">
        <v>0</v>
      </c>
      <c r="D24" s="36"/>
      <c r="E24" s="10"/>
      <c r="F24" s="10" t="e">
        <f t="shared" si="0"/>
        <v>#DIV/0!</v>
      </c>
    </row>
    <row r="25" spans="1:8" s="30" customFormat="1" ht="45" customHeight="1">
      <c r="A25" s="48" t="s">
        <v>27</v>
      </c>
      <c r="B25" s="95" t="s">
        <v>78</v>
      </c>
      <c r="C25" s="10">
        <v>381541.3</v>
      </c>
      <c r="D25" s="36"/>
      <c r="E25" s="10">
        <v>381541.3</v>
      </c>
      <c r="F25" s="10">
        <f t="shared" si="0"/>
        <v>100</v>
      </c>
      <c r="H25" s="35"/>
    </row>
    <row r="26" spans="1:8" s="30" customFormat="1" ht="57" customHeight="1">
      <c r="A26" s="48" t="s">
        <v>28</v>
      </c>
      <c r="B26" s="96" t="s">
        <v>166</v>
      </c>
      <c r="C26" s="10">
        <v>0</v>
      </c>
      <c r="D26" s="36"/>
      <c r="E26" s="10">
        <v>123.9</v>
      </c>
      <c r="F26" s="10" t="s">
        <v>163</v>
      </c>
      <c r="H26" s="35"/>
    </row>
    <row r="27" spans="1:8" s="30" customFormat="1" ht="36.75" customHeight="1">
      <c r="A27" s="48" t="s">
        <v>29</v>
      </c>
      <c r="B27" s="92" t="s">
        <v>143</v>
      </c>
      <c r="C27" s="37">
        <f>C30+C31</f>
        <v>543998.8</v>
      </c>
      <c r="D27" s="134">
        <v>471919</v>
      </c>
      <c r="E27" s="37">
        <f>E30+E31</f>
        <v>512652.7</v>
      </c>
      <c r="F27" s="10">
        <f t="shared" si="0"/>
        <v>94.23783655405121</v>
      </c>
      <c r="H27" s="35"/>
    </row>
    <row r="28" spans="1:8" s="30" customFormat="1" ht="29.25" customHeight="1" hidden="1">
      <c r="A28" s="48"/>
      <c r="B28" s="97" t="s">
        <v>140</v>
      </c>
      <c r="C28" s="38"/>
      <c r="D28" s="36"/>
      <c r="E28" s="10"/>
      <c r="F28" s="10" t="e">
        <f t="shared" si="0"/>
        <v>#DIV/0!</v>
      </c>
      <c r="H28" s="35"/>
    </row>
    <row r="29" spans="1:8" s="30" customFormat="1" ht="29.25" customHeight="1" hidden="1">
      <c r="A29" s="48"/>
      <c r="B29" s="97" t="s">
        <v>141</v>
      </c>
      <c r="C29" s="38"/>
      <c r="D29" s="36"/>
      <c r="E29" s="10"/>
      <c r="F29" s="10" t="e">
        <f t="shared" si="0"/>
        <v>#DIV/0!</v>
      </c>
      <c r="H29" s="35"/>
    </row>
    <row r="30" spans="1:8" s="30" customFormat="1" ht="132.75" customHeight="1">
      <c r="A30" s="48"/>
      <c r="B30" s="92" t="s">
        <v>144</v>
      </c>
      <c r="C30" s="37">
        <v>106797.4</v>
      </c>
      <c r="D30" s="135"/>
      <c r="E30" s="10">
        <v>105412.2</v>
      </c>
      <c r="F30" s="10">
        <f t="shared" si="0"/>
        <v>98.70296467891541</v>
      </c>
      <c r="H30" s="35"/>
    </row>
    <row r="31" spans="1:8" s="30" customFormat="1" ht="105" customHeight="1" thickBot="1">
      <c r="A31" s="121"/>
      <c r="B31" s="98" t="s">
        <v>145</v>
      </c>
      <c r="C31" s="39">
        <v>437201.4</v>
      </c>
      <c r="D31" s="136"/>
      <c r="E31" s="61">
        <v>407240.5</v>
      </c>
      <c r="F31" s="25">
        <f t="shared" si="0"/>
        <v>93.14711709523344</v>
      </c>
      <c r="H31" s="35"/>
    </row>
    <row r="32" spans="1:9" s="40" customFormat="1" ht="33.75" customHeight="1" thickBot="1">
      <c r="A32" s="44" t="s">
        <v>31</v>
      </c>
      <c r="B32" s="99" t="s">
        <v>2</v>
      </c>
      <c r="C32" s="12">
        <f>C34+C35+C36+C37+C49+C51</f>
        <v>5150870.11802</v>
      </c>
      <c r="D32" s="14" t="e">
        <f>D34+D35+D36+D37+D49+D51</f>
        <v>#REF!</v>
      </c>
      <c r="E32" s="12">
        <f>E34+E35+E36+E37+E49+E51</f>
        <v>4164250.65691</v>
      </c>
      <c r="F32" s="12">
        <f t="shared" si="0"/>
        <v>80.84557679568792</v>
      </c>
      <c r="H32" s="41"/>
      <c r="I32" s="41"/>
    </row>
    <row r="33" spans="1:8" s="40" customFormat="1" ht="24" customHeight="1" thickBot="1">
      <c r="A33" s="44"/>
      <c r="B33" s="100" t="s">
        <v>3</v>
      </c>
      <c r="C33" s="12"/>
      <c r="D33" s="42"/>
      <c r="E33" s="12"/>
      <c r="F33" s="43"/>
      <c r="H33" s="41"/>
    </row>
    <row r="34" spans="1:8" s="40" customFormat="1" ht="96.75" customHeight="1" thickBot="1">
      <c r="A34" s="44" t="s">
        <v>51</v>
      </c>
      <c r="B34" s="101" t="s">
        <v>60</v>
      </c>
      <c r="C34" s="12">
        <v>268.2</v>
      </c>
      <c r="D34" s="42"/>
      <c r="E34" s="12">
        <v>268.2</v>
      </c>
      <c r="F34" s="12">
        <f t="shared" si="0"/>
        <v>100</v>
      </c>
      <c r="H34" s="41"/>
    </row>
    <row r="35" spans="1:8" s="40" customFormat="1" ht="58.5" customHeight="1" thickBot="1">
      <c r="A35" s="44" t="s">
        <v>32</v>
      </c>
      <c r="B35" s="101" t="s">
        <v>43</v>
      </c>
      <c r="C35" s="12">
        <v>1000</v>
      </c>
      <c r="D35" s="42"/>
      <c r="E35" s="12">
        <v>839</v>
      </c>
      <c r="F35" s="12">
        <f t="shared" si="0"/>
        <v>83.89999999999999</v>
      </c>
      <c r="H35" s="41"/>
    </row>
    <row r="36" spans="1:6" s="40" customFormat="1" ht="47.25" customHeight="1" thickBot="1">
      <c r="A36" s="122" t="s">
        <v>41</v>
      </c>
      <c r="B36" s="102" t="s">
        <v>0</v>
      </c>
      <c r="C36" s="15">
        <v>226446.5</v>
      </c>
      <c r="D36" s="137"/>
      <c r="E36" s="15">
        <v>225501.4</v>
      </c>
      <c r="F36" s="15">
        <f t="shared" si="0"/>
        <v>99.5826387248202</v>
      </c>
    </row>
    <row r="37" spans="1:6" s="40" customFormat="1" ht="113.25" customHeight="1" thickBot="1">
      <c r="A37" s="44" t="s">
        <v>40</v>
      </c>
      <c r="B37" s="101" t="s">
        <v>162</v>
      </c>
      <c r="C37" s="12">
        <f>C39+C42</f>
        <v>228889.81</v>
      </c>
      <c r="D37" s="42">
        <f>D39+D42</f>
        <v>0</v>
      </c>
      <c r="E37" s="12">
        <f>E39+E42</f>
        <v>226121.5</v>
      </c>
      <c r="F37" s="12">
        <f t="shared" si="0"/>
        <v>98.79054904191672</v>
      </c>
    </row>
    <row r="38" spans="1:6" s="40" customFormat="1" ht="30" customHeight="1">
      <c r="A38" s="45"/>
      <c r="B38" s="103" t="s">
        <v>158</v>
      </c>
      <c r="C38" s="85">
        <f>C41+C44+C46+C48</f>
        <v>106797.40000000001</v>
      </c>
      <c r="D38" s="138">
        <f>D41+D44+D46+D48</f>
        <v>0</v>
      </c>
      <c r="E38" s="85">
        <f>E41+E44+E46+E48</f>
        <v>105412.20000000001</v>
      </c>
      <c r="F38" s="85">
        <f t="shared" si="0"/>
        <v>98.70296467891541</v>
      </c>
    </row>
    <row r="39" spans="1:6" s="40" customFormat="1" ht="30" customHeight="1">
      <c r="A39" s="46" t="s">
        <v>156</v>
      </c>
      <c r="B39" s="104" t="s">
        <v>160</v>
      </c>
      <c r="C39" s="21">
        <f>C40</f>
        <v>151013.77</v>
      </c>
      <c r="D39" s="47">
        <f>D40</f>
        <v>0</v>
      </c>
      <c r="E39" s="21">
        <f>E40</f>
        <v>148795.1</v>
      </c>
      <c r="F39" s="10">
        <f>E40/C39*100</f>
        <v>98.53081609710162</v>
      </c>
    </row>
    <row r="40" spans="1:8" s="40" customFormat="1" ht="36.75" customHeight="1">
      <c r="A40" s="46"/>
      <c r="B40" s="104" t="s">
        <v>152</v>
      </c>
      <c r="C40" s="161">
        <v>151013.77</v>
      </c>
      <c r="D40" s="47"/>
      <c r="E40" s="21">
        <v>148795.1</v>
      </c>
      <c r="F40" s="10">
        <f>E41/C40*100</f>
        <v>46.630515879445966</v>
      </c>
      <c r="G40" s="41"/>
      <c r="H40" s="41"/>
    </row>
    <row r="41" spans="1:8" s="40" customFormat="1" ht="24.75" customHeight="1">
      <c r="A41" s="48"/>
      <c r="B41" s="105" t="s">
        <v>158</v>
      </c>
      <c r="C41" s="162">
        <v>71518.2</v>
      </c>
      <c r="D41" s="49"/>
      <c r="E41" s="22">
        <v>70418.5</v>
      </c>
      <c r="F41" s="87">
        <f t="shared" si="0"/>
        <v>98.46234944391777</v>
      </c>
      <c r="G41" s="41"/>
      <c r="H41" s="41"/>
    </row>
    <row r="42" spans="1:7" s="40" customFormat="1" ht="27.75" customHeight="1">
      <c r="A42" s="48" t="s">
        <v>157</v>
      </c>
      <c r="B42" s="106" t="s">
        <v>161</v>
      </c>
      <c r="C42" s="157">
        <f>C43+C45+C47</f>
        <v>77876.04000000001</v>
      </c>
      <c r="D42" s="139">
        <f>D43+D45+D47</f>
        <v>0</v>
      </c>
      <c r="E42" s="157">
        <f>E43+E45+E47</f>
        <v>77326.4</v>
      </c>
      <c r="F42" s="10">
        <f t="shared" si="0"/>
        <v>99.29421167280718</v>
      </c>
      <c r="G42" s="41"/>
    </row>
    <row r="43" spans="1:7" s="51" customFormat="1" ht="41.25" customHeight="1">
      <c r="A43" s="48"/>
      <c r="B43" s="106" t="s">
        <v>153</v>
      </c>
      <c r="C43" s="157">
        <v>41518.4</v>
      </c>
      <c r="D43" s="49"/>
      <c r="E43" s="23">
        <v>41310.8</v>
      </c>
      <c r="F43" s="10">
        <f t="shared" si="0"/>
        <v>99.49998073143475</v>
      </c>
      <c r="G43" s="50"/>
    </row>
    <row r="44" spans="1:8" s="51" customFormat="1" ht="29.25" customHeight="1">
      <c r="A44" s="48"/>
      <c r="B44" s="105" t="s">
        <v>158</v>
      </c>
      <c r="C44" s="162">
        <v>15788.8</v>
      </c>
      <c r="D44" s="49"/>
      <c r="E44" s="22">
        <v>15698.1</v>
      </c>
      <c r="F44" s="87">
        <f t="shared" si="0"/>
        <v>99.42554215646535</v>
      </c>
      <c r="G44" s="50"/>
      <c r="H44" s="50"/>
    </row>
    <row r="45" spans="1:7" s="51" customFormat="1" ht="46.5" customHeight="1">
      <c r="A45" s="48"/>
      <c r="B45" s="106" t="s">
        <v>154</v>
      </c>
      <c r="C45" s="157">
        <v>4061.54</v>
      </c>
      <c r="D45" s="49"/>
      <c r="E45" s="23">
        <v>4041.2</v>
      </c>
      <c r="F45" s="10">
        <f t="shared" si="0"/>
        <v>99.49920473514972</v>
      </c>
      <c r="G45" s="50"/>
    </row>
    <row r="46" spans="1:7" s="51" customFormat="1" ht="30.75" customHeight="1">
      <c r="A46" s="48"/>
      <c r="B46" s="105" t="s">
        <v>158</v>
      </c>
      <c r="C46" s="162">
        <v>2843.1</v>
      </c>
      <c r="D46" s="49"/>
      <c r="E46" s="22">
        <v>2828.8</v>
      </c>
      <c r="F46" s="87">
        <f t="shared" si="0"/>
        <v>99.49702789208963</v>
      </c>
      <c r="G46" s="50"/>
    </row>
    <row r="47" spans="1:7" s="51" customFormat="1" ht="57" customHeight="1">
      <c r="A47" s="48"/>
      <c r="B47" s="106" t="s">
        <v>155</v>
      </c>
      <c r="C47" s="157">
        <v>32296.1</v>
      </c>
      <c r="D47" s="49"/>
      <c r="E47" s="23">
        <v>31974.4</v>
      </c>
      <c r="F47" s="10">
        <f t="shared" si="0"/>
        <v>99.00390449620853</v>
      </c>
      <c r="G47" s="50"/>
    </row>
    <row r="48" spans="1:7" s="51" customFormat="1" ht="30" customHeight="1" thickBot="1">
      <c r="A48" s="52"/>
      <c r="B48" s="107" t="s">
        <v>158</v>
      </c>
      <c r="C48" s="163">
        <v>16647.3</v>
      </c>
      <c r="D48" s="53"/>
      <c r="E48" s="158">
        <v>16466.8</v>
      </c>
      <c r="F48" s="82">
        <f t="shared" si="0"/>
        <v>98.91574008998457</v>
      </c>
      <c r="G48" s="50"/>
    </row>
    <row r="49" spans="1:6" s="40" customFormat="1" ht="94.5" customHeight="1" thickBot="1">
      <c r="A49" s="44" t="s">
        <v>47</v>
      </c>
      <c r="B49" s="101" t="s">
        <v>65</v>
      </c>
      <c r="C49" s="54">
        <f>C50</f>
        <v>1000</v>
      </c>
      <c r="D49" s="140"/>
      <c r="E49" s="54">
        <f>E50</f>
        <v>1000</v>
      </c>
      <c r="F49" s="12">
        <f t="shared" si="0"/>
        <v>100</v>
      </c>
    </row>
    <row r="50" spans="1:6" s="40" customFormat="1" ht="37.5" customHeight="1" thickBot="1">
      <c r="A50" s="123"/>
      <c r="B50" s="108" t="s">
        <v>64</v>
      </c>
      <c r="C50" s="55">
        <v>1000</v>
      </c>
      <c r="D50" s="19"/>
      <c r="E50" s="56">
        <v>1000</v>
      </c>
      <c r="F50" s="56">
        <f t="shared" si="0"/>
        <v>100</v>
      </c>
    </row>
    <row r="51" spans="1:8" s="40" customFormat="1" ht="61.5" customHeight="1" thickBot="1">
      <c r="A51" s="44" t="s">
        <v>53</v>
      </c>
      <c r="B51" s="101" t="s">
        <v>73</v>
      </c>
      <c r="C51" s="12">
        <f>C52+C87+C89+C95+C142+C143+C147</f>
        <v>4693265.60802</v>
      </c>
      <c r="D51" s="14" t="e">
        <f>D52+D87+D89+D95+D142+D143+D147</f>
        <v>#REF!</v>
      </c>
      <c r="E51" s="12">
        <f>E52+E87+E89+E95+E142+E143+E147</f>
        <v>3710520.55691</v>
      </c>
      <c r="F51" s="12">
        <f t="shared" si="0"/>
        <v>79.06052771804232</v>
      </c>
      <c r="H51" s="41"/>
    </row>
    <row r="52" spans="1:8" s="57" customFormat="1" ht="57.75" customHeight="1" thickBot="1">
      <c r="A52" s="44" t="s">
        <v>54</v>
      </c>
      <c r="B52" s="101" t="s">
        <v>74</v>
      </c>
      <c r="C52" s="12">
        <v>801234.7</v>
      </c>
      <c r="D52" s="14" t="e">
        <f>D54+D56+D57+D59+D60+D61+D62+D63+D64+D65+D66+D67+D68+D69+D70+D71+D72+#REF!+D73+D74+D75+D79+D80+#REF!+D81+D82+D83+D84+D86</f>
        <v>#REF!</v>
      </c>
      <c r="E52" s="15">
        <v>485471.4</v>
      </c>
      <c r="F52" s="15">
        <f t="shared" si="0"/>
        <v>60.590411274</v>
      </c>
      <c r="H52" s="35"/>
    </row>
    <row r="53" spans="1:8" s="57" customFormat="1" ht="28.5" customHeight="1" hidden="1">
      <c r="A53" s="122"/>
      <c r="B53" s="109"/>
      <c r="C53" s="18">
        <f>C54+C56+C57+C59+C60+C61+C62+C63+C64+C65+C66+C67+C68+C69+C70+C71+C72+C73+C74+C75+C76+C77+C78+C79+C80+C81+C82+C83+C84</f>
        <v>784153.54528</v>
      </c>
      <c r="D53" s="141">
        <f>D54+D56+D57+D59+D60+D61+D62+D63+D64+D65+D66+D67+D68+D69+D70+D71+D72+D73+D74+D75+D76+D77+D78+D79+D80+D81+D82+D83+D84</f>
        <v>0</v>
      </c>
      <c r="E53" s="18">
        <f>E54+E56+E57+E59+E60+E61+E62+E63+E64+E65+E66+E67+E68+E69+E70+E71+E72+E73+E74+E75+E76+E77+E78+E79+E80+E81+E82+E83+E84</f>
        <v>485471.7</v>
      </c>
      <c r="F53" s="18"/>
      <c r="H53" s="35"/>
    </row>
    <row r="54" spans="1:6" s="57" customFormat="1" ht="40.5" customHeight="1">
      <c r="A54" s="46"/>
      <c r="B54" s="104" t="s">
        <v>79</v>
      </c>
      <c r="C54" s="20">
        <v>249849.8</v>
      </c>
      <c r="D54" s="47"/>
      <c r="E54" s="20">
        <v>210510.3</v>
      </c>
      <c r="F54" s="21">
        <f t="shared" si="0"/>
        <v>84.25474024794096</v>
      </c>
    </row>
    <row r="55" spans="1:6" s="58" customFormat="1" ht="36.75" customHeight="1">
      <c r="A55" s="124"/>
      <c r="B55" s="105" t="s">
        <v>139</v>
      </c>
      <c r="C55" s="22">
        <v>224230.9</v>
      </c>
      <c r="D55" s="49"/>
      <c r="E55" s="22">
        <v>194269.9</v>
      </c>
      <c r="F55" s="10">
        <f t="shared" si="0"/>
        <v>86.63832683185056</v>
      </c>
    </row>
    <row r="56" spans="1:8" s="57" customFormat="1" ht="37.5" customHeight="1">
      <c r="A56" s="48"/>
      <c r="B56" s="106" t="s">
        <v>80</v>
      </c>
      <c r="C56" s="23">
        <v>134264.2</v>
      </c>
      <c r="D56" s="142"/>
      <c r="E56" s="23">
        <v>49417</v>
      </c>
      <c r="F56" s="10">
        <f t="shared" si="0"/>
        <v>36.805790374500425</v>
      </c>
      <c r="G56" s="35"/>
      <c r="H56" s="35"/>
    </row>
    <row r="57" spans="1:6" s="57" customFormat="1" ht="44.25" customHeight="1">
      <c r="A57" s="48"/>
      <c r="B57" s="106" t="s">
        <v>81</v>
      </c>
      <c r="C57" s="23">
        <v>86682.1</v>
      </c>
      <c r="D57" s="36"/>
      <c r="E57" s="23">
        <v>85915.2</v>
      </c>
      <c r="F57" s="10">
        <f t="shared" si="0"/>
        <v>99.11527293408903</v>
      </c>
    </row>
    <row r="58" spans="1:6" s="57" customFormat="1" ht="36.75" customHeight="1">
      <c r="A58" s="48"/>
      <c r="B58" s="105" t="s">
        <v>139</v>
      </c>
      <c r="C58" s="23">
        <v>15006.9</v>
      </c>
      <c r="D58" s="36"/>
      <c r="E58" s="23">
        <v>15006.9</v>
      </c>
      <c r="F58" s="10">
        <f t="shared" si="0"/>
        <v>100</v>
      </c>
    </row>
    <row r="59" spans="1:8" s="57" customFormat="1" ht="33" customHeight="1">
      <c r="A59" s="48"/>
      <c r="B59" s="106" t="s">
        <v>82</v>
      </c>
      <c r="C59" s="23">
        <v>199173.624</v>
      </c>
      <c r="D59" s="36"/>
      <c r="E59" s="23">
        <v>67988</v>
      </c>
      <c r="F59" s="10">
        <f t="shared" si="0"/>
        <v>34.135041896913016</v>
      </c>
      <c r="G59" s="35"/>
      <c r="H59" s="35"/>
    </row>
    <row r="60" spans="1:6" s="57" customFormat="1" ht="36" customHeight="1">
      <c r="A60" s="48"/>
      <c r="B60" s="106" t="s">
        <v>83</v>
      </c>
      <c r="C60" s="23">
        <v>3153.9</v>
      </c>
      <c r="D60" s="36"/>
      <c r="E60" s="23">
        <v>3153.9</v>
      </c>
      <c r="F60" s="10">
        <f t="shared" si="0"/>
        <v>100</v>
      </c>
    </row>
    <row r="61" spans="1:7" s="57" customFormat="1" ht="36.75" customHeight="1">
      <c r="A61" s="48"/>
      <c r="B61" s="106" t="s">
        <v>84</v>
      </c>
      <c r="C61" s="23">
        <v>16253.1</v>
      </c>
      <c r="D61" s="36"/>
      <c r="E61" s="23">
        <v>8479.4</v>
      </c>
      <c r="F61" s="10">
        <f t="shared" si="0"/>
        <v>52.17097046101974</v>
      </c>
      <c r="G61" s="35"/>
    </row>
    <row r="62" spans="1:7" s="57" customFormat="1" ht="33" customHeight="1">
      <c r="A62" s="48"/>
      <c r="B62" s="106" t="s">
        <v>98</v>
      </c>
      <c r="C62" s="23">
        <v>40492.7</v>
      </c>
      <c r="D62" s="36"/>
      <c r="E62" s="23">
        <v>19278.5</v>
      </c>
      <c r="F62" s="10">
        <f t="shared" si="0"/>
        <v>47.60981609030764</v>
      </c>
      <c r="G62" s="35"/>
    </row>
    <row r="63" spans="1:6" s="57" customFormat="1" ht="41.25" customHeight="1">
      <c r="A63" s="48"/>
      <c r="B63" s="106" t="s">
        <v>99</v>
      </c>
      <c r="C63" s="23">
        <v>500</v>
      </c>
      <c r="D63" s="142"/>
      <c r="E63" s="23">
        <v>449.7</v>
      </c>
      <c r="F63" s="10">
        <f t="shared" si="0"/>
        <v>89.94</v>
      </c>
    </row>
    <row r="64" spans="1:6" s="57" customFormat="1" ht="45.75" customHeight="1">
      <c r="A64" s="48"/>
      <c r="B64" s="106" t="s">
        <v>100</v>
      </c>
      <c r="C64" s="23">
        <v>400</v>
      </c>
      <c r="D64" s="142"/>
      <c r="E64" s="23">
        <v>231</v>
      </c>
      <c r="F64" s="10">
        <f t="shared" si="0"/>
        <v>57.75</v>
      </c>
    </row>
    <row r="65" spans="1:6" s="57" customFormat="1" ht="45" customHeight="1">
      <c r="A65" s="48"/>
      <c r="B65" s="106" t="s">
        <v>49</v>
      </c>
      <c r="C65" s="23">
        <v>1600</v>
      </c>
      <c r="D65" s="142"/>
      <c r="E65" s="23">
        <v>1346.6</v>
      </c>
      <c r="F65" s="10">
        <f t="shared" si="0"/>
        <v>84.1625</v>
      </c>
    </row>
    <row r="66" spans="1:6" s="57" customFormat="1" ht="42.75" customHeight="1">
      <c r="A66" s="48"/>
      <c r="B66" s="106" t="s">
        <v>101</v>
      </c>
      <c r="C66" s="23">
        <v>7800</v>
      </c>
      <c r="D66" s="142"/>
      <c r="E66" s="23">
        <v>4873.8</v>
      </c>
      <c r="F66" s="10">
        <f t="shared" si="0"/>
        <v>62.48461538461538</v>
      </c>
    </row>
    <row r="67" spans="1:6" s="57" customFormat="1" ht="43.5" customHeight="1">
      <c r="A67" s="48"/>
      <c r="B67" s="106" t="s">
        <v>102</v>
      </c>
      <c r="C67" s="23">
        <v>2600</v>
      </c>
      <c r="D67" s="142"/>
      <c r="E67" s="23">
        <v>0</v>
      </c>
      <c r="F67" s="10">
        <f t="shared" si="0"/>
        <v>0</v>
      </c>
    </row>
    <row r="68" spans="1:6" s="57" customFormat="1" ht="48.75" customHeight="1">
      <c r="A68" s="48"/>
      <c r="B68" s="106" t="s">
        <v>61</v>
      </c>
      <c r="C68" s="23">
        <v>3971.3</v>
      </c>
      <c r="D68" s="142"/>
      <c r="E68" s="23">
        <v>3971.3</v>
      </c>
      <c r="F68" s="10">
        <f t="shared" si="0"/>
        <v>100</v>
      </c>
    </row>
    <row r="69" spans="1:6" s="57" customFormat="1" ht="57" customHeight="1">
      <c r="A69" s="48"/>
      <c r="B69" s="106" t="s">
        <v>103</v>
      </c>
      <c r="C69" s="23">
        <v>4032.7</v>
      </c>
      <c r="D69" s="142"/>
      <c r="E69" s="23">
        <v>4032.7</v>
      </c>
      <c r="F69" s="10">
        <f t="shared" si="0"/>
        <v>100</v>
      </c>
    </row>
    <row r="70" spans="1:8" s="57" customFormat="1" ht="54.75" customHeight="1">
      <c r="A70" s="125"/>
      <c r="B70" s="106" t="s">
        <v>104</v>
      </c>
      <c r="C70" s="10">
        <v>9730</v>
      </c>
      <c r="D70" s="143"/>
      <c r="E70" s="23">
        <v>9730</v>
      </c>
      <c r="F70" s="10">
        <f t="shared" si="0"/>
        <v>100</v>
      </c>
      <c r="H70" s="35"/>
    </row>
    <row r="71" spans="1:8" s="57" customFormat="1" ht="42" customHeight="1">
      <c r="A71" s="125"/>
      <c r="B71" s="106" t="s">
        <v>105</v>
      </c>
      <c r="C71" s="10">
        <v>2157.6</v>
      </c>
      <c r="D71" s="143"/>
      <c r="E71" s="23">
        <v>2157.6</v>
      </c>
      <c r="F71" s="10">
        <f t="shared" si="0"/>
        <v>100</v>
      </c>
      <c r="H71" s="35"/>
    </row>
    <row r="72" spans="1:8" s="57" customFormat="1" ht="57" customHeight="1">
      <c r="A72" s="125"/>
      <c r="B72" s="106" t="s">
        <v>112</v>
      </c>
      <c r="C72" s="10">
        <v>730.81</v>
      </c>
      <c r="D72" s="143"/>
      <c r="E72" s="23">
        <v>702.1</v>
      </c>
      <c r="F72" s="10">
        <f t="shared" si="0"/>
        <v>96.07148232782804</v>
      </c>
      <c r="H72" s="35"/>
    </row>
    <row r="73" spans="1:8" s="57" customFormat="1" ht="60" customHeight="1">
      <c r="A73" s="125"/>
      <c r="B73" s="106" t="s">
        <v>113</v>
      </c>
      <c r="C73" s="10">
        <v>4393.4</v>
      </c>
      <c r="D73" s="143"/>
      <c r="E73" s="23">
        <v>471.6</v>
      </c>
      <c r="F73" s="10">
        <f aca="true" t="shared" si="1" ref="F73:F142">E73/C73*100</f>
        <v>10.734283243046388</v>
      </c>
      <c r="H73" s="35"/>
    </row>
    <row r="74" spans="1:8" s="57" customFormat="1" ht="60" customHeight="1">
      <c r="A74" s="125"/>
      <c r="B74" s="95" t="s">
        <v>114</v>
      </c>
      <c r="C74" s="10">
        <v>409.6</v>
      </c>
      <c r="D74" s="143"/>
      <c r="E74" s="23">
        <v>392.4</v>
      </c>
      <c r="F74" s="10">
        <f t="shared" si="1"/>
        <v>95.80078124999999</v>
      </c>
      <c r="H74" s="35"/>
    </row>
    <row r="75" spans="1:8" s="57" customFormat="1" ht="54" customHeight="1">
      <c r="A75" s="125"/>
      <c r="B75" s="95" t="s">
        <v>115</v>
      </c>
      <c r="C75" s="10">
        <v>412.8</v>
      </c>
      <c r="D75" s="143"/>
      <c r="E75" s="23">
        <v>412.8</v>
      </c>
      <c r="F75" s="10">
        <f t="shared" si="1"/>
        <v>100</v>
      </c>
      <c r="G75" s="79"/>
      <c r="H75" s="35"/>
    </row>
    <row r="76" spans="1:8" s="57" customFormat="1" ht="47.25" customHeight="1">
      <c r="A76" s="125"/>
      <c r="B76" s="110" t="s">
        <v>167</v>
      </c>
      <c r="C76" s="23">
        <v>140.15128</v>
      </c>
      <c r="D76" s="143"/>
      <c r="E76" s="23">
        <v>140.2</v>
      </c>
      <c r="F76" s="10">
        <f t="shared" si="1"/>
        <v>100.03476243670409</v>
      </c>
      <c r="G76" s="79"/>
      <c r="H76" s="35"/>
    </row>
    <row r="77" spans="1:8" s="57" customFormat="1" ht="40.5" customHeight="1">
      <c r="A77" s="125"/>
      <c r="B77" s="110" t="s">
        <v>168</v>
      </c>
      <c r="C77" s="23">
        <v>95.1</v>
      </c>
      <c r="D77" s="143"/>
      <c r="E77" s="23">
        <v>95.1</v>
      </c>
      <c r="F77" s="10">
        <f t="shared" si="1"/>
        <v>100</v>
      </c>
      <c r="G77" s="79"/>
      <c r="H77" s="35"/>
    </row>
    <row r="78" spans="1:8" s="57" customFormat="1" ht="43.5" customHeight="1">
      <c r="A78" s="125"/>
      <c r="B78" s="110" t="s">
        <v>169</v>
      </c>
      <c r="C78" s="164">
        <v>96.66</v>
      </c>
      <c r="D78" s="143"/>
      <c r="E78" s="23">
        <v>96.7</v>
      </c>
      <c r="F78" s="10">
        <f t="shared" si="1"/>
        <v>100.0413821642872</v>
      </c>
      <c r="H78" s="35"/>
    </row>
    <row r="79" spans="1:8" s="57" customFormat="1" ht="41.25" customHeight="1">
      <c r="A79" s="125"/>
      <c r="B79" s="106" t="s">
        <v>111</v>
      </c>
      <c r="C79" s="10">
        <v>1087.5</v>
      </c>
      <c r="D79" s="143"/>
      <c r="E79" s="23">
        <v>0</v>
      </c>
      <c r="F79" s="10">
        <f t="shared" si="1"/>
        <v>0</v>
      </c>
      <c r="H79" s="35"/>
    </row>
    <row r="80" spans="1:8" s="57" customFormat="1" ht="40.5" customHeight="1">
      <c r="A80" s="125"/>
      <c r="B80" s="106" t="s">
        <v>106</v>
      </c>
      <c r="C80" s="10">
        <v>1777.4</v>
      </c>
      <c r="D80" s="143"/>
      <c r="E80" s="23">
        <v>1777.4</v>
      </c>
      <c r="F80" s="10">
        <f t="shared" si="1"/>
        <v>100</v>
      </c>
      <c r="H80" s="35"/>
    </row>
    <row r="81" spans="1:8" s="57" customFormat="1" ht="60.75" customHeight="1">
      <c r="A81" s="125"/>
      <c r="B81" s="106" t="s">
        <v>107</v>
      </c>
      <c r="C81" s="10">
        <v>8872</v>
      </c>
      <c r="D81" s="143"/>
      <c r="E81" s="23">
        <v>6521.2</v>
      </c>
      <c r="F81" s="10">
        <f t="shared" si="1"/>
        <v>73.50315599639315</v>
      </c>
      <c r="H81" s="35"/>
    </row>
    <row r="82" spans="1:8" s="57" customFormat="1" ht="41.25" customHeight="1">
      <c r="A82" s="125"/>
      <c r="B82" s="106" t="s">
        <v>110</v>
      </c>
      <c r="C82" s="10">
        <v>691.9</v>
      </c>
      <c r="D82" s="143"/>
      <c r="E82" s="23">
        <v>542</v>
      </c>
      <c r="F82" s="10">
        <f t="shared" si="1"/>
        <v>78.3350195114901</v>
      </c>
      <c r="H82" s="35"/>
    </row>
    <row r="83" spans="1:8" s="57" customFormat="1" ht="58.5" customHeight="1">
      <c r="A83" s="125"/>
      <c r="B83" s="106" t="s">
        <v>108</v>
      </c>
      <c r="C83" s="10">
        <v>1653.7</v>
      </c>
      <c r="D83" s="143"/>
      <c r="E83" s="23">
        <v>1653.7</v>
      </c>
      <c r="F83" s="10">
        <f t="shared" si="1"/>
        <v>100</v>
      </c>
      <c r="H83" s="35"/>
    </row>
    <row r="84" spans="1:8" s="57" customFormat="1" ht="57.75" customHeight="1">
      <c r="A84" s="125"/>
      <c r="B84" s="106" t="s">
        <v>109</v>
      </c>
      <c r="C84" s="10">
        <v>1131.5</v>
      </c>
      <c r="D84" s="143"/>
      <c r="E84" s="23">
        <v>1131.5</v>
      </c>
      <c r="F84" s="10">
        <f t="shared" si="1"/>
        <v>100</v>
      </c>
      <c r="H84" s="35"/>
    </row>
    <row r="85" spans="1:8" s="57" customFormat="1" ht="57.75" customHeight="1" hidden="1">
      <c r="A85" s="125"/>
      <c r="B85" s="106"/>
      <c r="C85" s="10"/>
      <c r="D85" s="24">
        <f>SUM(D56:D84)+D54</f>
        <v>0</v>
      </c>
      <c r="E85" s="10"/>
      <c r="F85" s="10" t="e">
        <f t="shared" si="1"/>
        <v>#DIV/0!</v>
      </c>
      <c r="H85" s="35"/>
    </row>
    <row r="86" spans="1:8" s="57" customFormat="1" ht="42" customHeight="1" thickBot="1">
      <c r="A86" s="126"/>
      <c r="B86" s="111" t="s">
        <v>116</v>
      </c>
      <c r="C86" s="25">
        <f>C52-C53</f>
        <v>17081.15471999999</v>
      </c>
      <c r="D86" s="144">
        <f>D52-D53</f>
        <v>17097.35472000006</v>
      </c>
      <c r="E86" s="25">
        <v>0</v>
      </c>
      <c r="F86" s="25">
        <v>0</v>
      </c>
      <c r="H86" s="35"/>
    </row>
    <row r="87" spans="1:8" s="57" customFormat="1" ht="42" customHeight="1" thickBot="1">
      <c r="A87" s="44" t="s">
        <v>55</v>
      </c>
      <c r="B87" s="101" t="s">
        <v>52</v>
      </c>
      <c r="C87" s="12">
        <v>1030752.7</v>
      </c>
      <c r="D87" s="145"/>
      <c r="E87" s="54">
        <v>992350.3</v>
      </c>
      <c r="F87" s="12">
        <f t="shared" si="1"/>
        <v>96.27433428018186</v>
      </c>
      <c r="H87" s="35"/>
    </row>
    <row r="88" spans="1:8" s="57" customFormat="1" ht="42" customHeight="1" thickBot="1">
      <c r="A88" s="122"/>
      <c r="B88" s="103" t="s">
        <v>139</v>
      </c>
      <c r="C88" s="83">
        <v>35752.7</v>
      </c>
      <c r="D88" s="84"/>
      <c r="E88" s="159">
        <v>35752.7</v>
      </c>
      <c r="F88" s="83">
        <f t="shared" si="1"/>
        <v>100</v>
      </c>
      <c r="H88" s="35"/>
    </row>
    <row r="89" spans="1:8" s="57" customFormat="1" ht="60.75" customHeight="1" thickBot="1">
      <c r="A89" s="44" t="s">
        <v>56</v>
      </c>
      <c r="B89" s="101" t="s">
        <v>66</v>
      </c>
      <c r="C89" s="12">
        <v>46274.7</v>
      </c>
      <c r="D89" s="14">
        <v>39962.4</v>
      </c>
      <c r="E89" s="12">
        <v>39521.4</v>
      </c>
      <c r="F89" s="12">
        <f t="shared" si="1"/>
        <v>85.40606422083773</v>
      </c>
      <c r="H89" s="40"/>
    </row>
    <row r="90" spans="1:8" s="57" customFormat="1" ht="51.75" customHeight="1">
      <c r="A90" s="46"/>
      <c r="B90" s="112" t="s">
        <v>85</v>
      </c>
      <c r="C90" s="20">
        <v>12000</v>
      </c>
      <c r="D90" s="131"/>
      <c r="E90" s="21">
        <v>11744.7</v>
      </c>
      <c r="F90" s="21">
        <f t="shared" si="1"/>
        <v>97.8725</v>
      </c>
      <c r="H90" s="35"/>
    </row>
    <row r="91" spans="1:6" s="57" customFormat="1" ht="44.25" customHeight="1">
      <c r="A91" s="48"/>
      <c r="B91" s="113" t="s">
        <v>87</v>
      </c>
      <c r="C91" s="23">
        <v>25165.4</v>
      </c>
      <c r="D91" s="142"/>
      <c r="E91" s="10">
        <v>25065.3</v>
      </c>
      <c r="F91" s="10">
        <f t="shared" si="1"/>
        <v>99.60223163549952</v>
      </c>
    </row>
    <row r="92" spans="1:9" s="57" customFormat="1" ht="39" customHeight="1">
      <c r="A92" s="48"/>
      <c r="B92" s="105" t="s">
        <v>139</v>
      </c>
      <c r="C92" s="22">
        <v>6312.3</v>
      </c>
      <c r="D92" s="86">
        <v>6312.3</v>
      </c>
      <c r="E92" s="22">
        <v>6312.3</v>
      </c>
      <c r="F92" s="10">
        <f t="shared" si="1"/>
        <v>100</v>
      </c>
      <c r="H92" s="35"/>
      <c r="I92" s="35"/>
    </row>
    <row r="93" spans="1:9" s="57" customFormat="1" ht="44.25" customHeight="1">
      <c r="A93" s="48"/>
      <c r="B93" s="113" t="s">
        <v>86</v>
      </c>
      <c r="C93" s="23">
        <v>2711.4</v>
      </c>
      <c r="D93" s="142"/>
      <c r="E93" s="10">
        <v>2711.4</v>
      </c>
      <c r="F93" s="10">
        <f t="shared" si="1"/>
        <v>100</v>
      </c>
      <c r="H93" s="35"/>
      <c r="I93" s="35"/>
    </row>
    <row r="94" spans="1:8" s="57" customFormat="1" ht="30" customHeight="1" thickBot="1">
      <c r="A94" s="121"/>
      <c r="B94" s="114" t="s">
        <v>62</v>
      </c>
      <c r="C94" s="61">
        <f>C89-C90-C91-C93</f>
        <v>6397.899999999996</v>
      </c>
      <c r="D94" s="146"/>
      <c r="E94" s="25">
        <v>0</v>
      </c>
      <c r="F94" s="25">
        <f t="shared" si="1"/>
        <v>0</v>
      </c>
      <c r="H94" s="35"/>
    </row>
    <row r="95" spans="1:8" s="57" customFormat="1" ht="47.25" customHeight="1" thickBot="1">
      <c r="A95" s="44" t="s">
        <v>57</v>
      </c>
      <c r="B95" s="101" t="s">
        <v>96</v>
      </c>
      <c r="C95" s="54">
        <f>C98+C99+C100+C101+C102+C103+C104+C105+C106+C107+C108+C109+C110+C111+C113+C114+C116+C117+C118+C119+C120+C121+C122+C123+C124+C125+C126+C127+C128+C129+C130+C131+H102+C133+C134+C135+C136+C137+C138+C139+C140+C141</f>
        <v>1261532.1080200002</v>
      </c>
      <c r="D95" s="147">
        <f>D98+D99+D100+D101+D102+D103+D104+D105+D106+D107+D108+D109+D110+D111+D113+D114+D116+D117+D118+D119+D120+D121+D122+D123+D124+D125+D126+D127+D128+D129+D130+D131+I102+D133+D134+D135+D136+D137+D138+D139+D140+D141</f>
        <v>0</v>
      </c>
      <c r="E95" s="54">
        <f>E98+E99+E100+E101+E102+E103+E104+E105+E106+E107+E108+E109+E110+E111+E113+E114+E116+E117+E118+E119+E120+E121+E122+E123+E124+E125+E126+E127+E128+E129+E130+E131+J102+E133+E134+E135+E136+E137+E138+E139+E140+E141</f>
        <v>817335.8569100001</v>
      </c>
      <c r="F95" s="12">
        <f t="shared" si="1"/>
        <v>64.78914422501899</v>
      </c>
      <c r="H95" s="35"/>
    </row>
    <row r="96" spans="1:6" s="57" customFormat="1" ht="111.75" customHeight="1" hidden="1">
      <c r="A96" s="46"/>
      <c r="B96" s="115"/>
      <c r="C96" s="20"/>
      <c r="D96" s="148"/>
      <c r="E96" s="160"/>
      <c r="F96" s="21" t="e">
        <f t="shared" si="1"/>
        <v>#DIV/0!</v>
      </c>
    </row>
    <row r="97" spans="1:8" s="57" customFormat="1" ht="111.75" customHeight="1" hidden="1">
      <c r="A97" s="127" t="s">
        <v>57</v>
      </c>
      <c r="B97" s="116" t="s">
        <v>69</v>
      </c>
      <c r="C97" s="11">
        <v>884218.986</v>
      </c>
      <c r="D97" s="149"/>
      <c r="E97" s="23"/>
      <c r="F97" s="10">
        <f t="shared" si="1"/>
        <v>0</v>
      </c>
      <c r="H97" s="35"/>
    </row>
    <row r="98" spans="1:9" s="64" customFormat="1" ht="31.5" customHeight="1">
      <c r="A98" s="128"/>
      <c r="B98" s="95" t="s">
        <v>117</v>
      </c>
      <c r="C98" s="62">
        <v>22780.618</v>
      </c>
      <c r="D98" s="150"/>
      <c r="E98" s="62">
        <v>22780.618</v>
      </c>
      <c r="F98" s="63">
        <f t="shared" si="1"/>
        <v>100</v>
      </c>
      <c r="H98" s="65"/>
      <c r="I98" s="80"/>
    </row>
    <row r="99" spans="1:8" s="66" customFormat="1" ht="39.75" customHeight="1">
      <c r="A99" s="128"/>
      <c r="B99" s="95" t="s">
        <v>88</v>
      </c>
      <c r="C99" s="62">
        <v>56056.552</v>
      </c>
      <c r="D99" s="151"/>
      <c r="E99" s="62">
        <v>56056.552</v>
      </c>
      <c r="F99" s="63">
        <f t="shared" si="1"/>
        <v>100</v>
      </c>
      <c r="H99" s="67"/>
    </row>
    <row r="100" spans="1:8" s="66" customFormat="1" ht="39.75" customHeight="1">
      <c r="A100" s="128"/>
      <c r="B100" s="95" t="s">
        <v>118</v>
      </c>
      <c r="C100" s="62">
        <v>41258.581</v>
      </c>
      <c r="D100" s="151"/>
      <c r="E100" s="62">
        <v>41258.581</v>
      </c>
      <c r="F100" s="63">
        <f t="shared" si="1"/>
        <v>100</v>
      </c>
      <c r="H100" s="67"/>
    </row>
    <row r="101" spans="1:8" s="66" customFormat="1" ht="39.75" customHeight="1">
      <c r="A101" s="128"/>
      <c r="B101" s="95" t="s">
        <v>89</v>
      </c>
      <c r="C101" s="62">
        <v>19136.174</v>
      </c>
      <c r="D101" s="151"/>
      <c r="E101" s="62">
        <v>19136.174</v>
      </c>
      <c r="F101" s="63">
        <f t="shared" si="1"/>
        <v>100</v>
      </c>
      <c r="H101" s="67"/>
    </row>
    <row r="102" spans="1:8" s="66" customFormat="1" ht="45.75" customHeight="1">
      <c r="A102" s="128"/>
      <c r="B102" s="113" t="s">
        <v>50</v>
      </c>
      <c r="C102" s="62">
        <v>5391.057</v>
      </c>
      <c r="D102" s="151"/>
      <c r="E102" s="62">
        <v>5391.057</v>
      </c>
      <c r="F102" s="63">
        <f t="shared" si="1"/>
        <v>100</v>
      </c>
      <c r="H102" s="67"/>
    </row>
    <row r="103" spans="1:8" s="66" customFormat="1" ht="39.75" customHeight="1">
      <c r="A103" s="128"/>
      <c r="B103" s="95" t="s">
        <v>172</v>
      </c>
      <c r="C103" s="62">
        <v>13630.71</v>
      </c>
      <c r="D103" s="151"/>
      <c r="E103" s="62">
        <v>13630.71</v>
      </c>
      <c r="F103" s="63">
        <f t="shared" si="1"/>
        <v>100</v>
      </c>
      <c r="H103" s="67"/>
    </row>
    <row r="104" spans="1:8" s="66" customFormat="1" ht="39.75" customHeight="1">
      <c r="A104" s="128"/>
      <c r="B104" s="95" t="s">
        <v>90</v>
      </c>
      <c r="C104" s="62">
        <v>24480.56608</v>
      </c>
      <c r="D104" s="151"/>
      <c r="E104" s="62">
        <v>24480.56608</v>
      </c>
      <c r="F104" s="63">
        <f t="shared" si="1"/>
        <v>100</v>
      </c>
      <c r="H104" s="67"/>
    </row>
    <row r="105" spans="1:8" s="66" customFormat="1" ht="38.25" customHeight="1">
      <c r="A105" s="128"/>
      <c r="B105" s="95" t="s">
        <v>146</v>
      </c>
      <c r="C105" s="62">
        <v>17880.427</v>
      </c>
      <c r="D105" s="151"/>
      <c r="E105" s="62">
        <v>17880.427</v>
      </c>
      <c r="F105" s="63">
        <f t="shared" si="1"/>
        <v>100</v>
      </c>
      <c r="H105" s="67"/>
    </row>
    <row r="106" spans="1:6" s="66" customFormat="1" ht="42.75" customHeight="1">
      <c r="A106" s="128"/>
      <c r="B106" s="95" t="s">
        <v>147</v>
      </c>
      <c r="C106" s="62">
        <v>16649.908</v>
      </c>
      <c r="D106" s="152"/>
      <c r="E106" s="62">
        <v>16649.908</v>
      </c>
      <c r="F106" s="63">
        <f t="shared" si="1"/>
        <v>100</v>
      </c>
    </row>
    <row r="107" spans="1:6" s="66" customFormat="1" ht="31.5" customHeight="1">
      <c r="A107" s="128"/>
      <c r="B107" s="95" t="s">
        <v>119</v>
      </c>
      <c r="C107" s="62">
        <v>12107.02</v>
      </c>
      <c r="D107" s="151"/>
      <c r="E107" s="62">
        <v>12107.02</v>
      </c>
      <c r="F107" s="63">
        <f t="shared" si="1"/>
        <v>100</v>
      </c>
    </row>
    <row r="108" spans="1:6" s="66" customFormat="1" ht="45" customHeight="1">
      <c r="A108" s="129"/>
      <c r="B108" s="95" t="s">
        <v>120</v>
      </c>
      <c r="C108" s="62">
        <v>6796.798</v>
      </c>
      <c r="D108" s="152"/>
      <c r="E108" s="62">
        <v>6796.798</v>
      </c>
      <c r="F108" s="63">
        <f t="shared" si="1"/>
        <v>100</v>
      </c>
    </row>
    <row r="109" spans="1:6" s="64" customFormat="1" ht="39.75" customHeight="1">
      <c r="A109" s="129"/>
      <c r="B109" s="95" t="s">
        <v>121</v>
      </c>
      <c r="C109" s="62">
        <v>15266.876</v>
      </c>
      <c r="D109" s="153"/>
      <c r="E109" s="62">
        <v>15266.876</v>
      </c>
      <c r="F109" s="63">
        <f t="shared" si="1"/>
        <v>100</v>
      </c>
    </row>
    <row r="110" spans="1:6" s="64" customFormat="1" ht="30.75" customHeight="1">
      <c r="A110" s="129"/>
      <c r="B110" s="95" t="s">
        <v>122</v>
      </c>
      <c r="C110" s="62">
        <v>21584.997</v>
      </c>
      <c r="D110" s="154"/>
      <c r="E110" s="62">
        <v>21584.997</v>
      </c>
      <c r="F110" s="63">
        <f t="shared" si="1"/>
        <v>100</v>
      </c>
    </row>
    <row r="111" spans="1:6" s="64" customFormat="1" ht="29.25" customHeight="1">
      <c r="A111" s="129"/>
      <c r="B111" s="95" t="s">
        <v>148</v>
      </c>
      <c r="C111" s="62">
        <v>20493.377</v>
      </c>
      <c r="D111" s="155"/>
      <c r="E111" s="62">
        <v>20493.377</v>
      </c>
      <c r="F111" s="63">
        <f t="shared" si="1"/>
        <v>100</v>
      </c>
    </row>
    <row r="112" spans="1:6" s="64" customFormat="1" ht="37.5" customHeight="1">
      <c r="A112" s="129"/>
      <c r="B112" s="105" t="s">
        <v>139</v>
      </c>
      <c r="C112" s="68">
        <v>20493.4</v>
      </c>
      <c r="D112" s="156">
        <v>20493.4</v>
      </c>
      <c r="E112" s="68">
        <v>20493.4</v>
      </c>
      <c r="F112" s="69">
        <v>100</v>
      </c>
    </row>
    <row r="113" spans="1:8" s="64" customFormat="1" ht="41.25" customHeight="1">
      <c r="A113" s="129"/>
      <c r="B113" s="95" t="s">
        <v>123</v>
      </c>
      <c r="C113" s="62">
        <v>11251.389</v>
      </c>
      <c r="D113" s="153"/>
      <c r="E113" s="62">
        <v>11251.389</v>
      </c>
      <c r="F113" s="63">
        <f t="shared" si="1"/>
        <v>100</v>
      </c>
      <c r="H113" s="65"/>
    </row>
    <row r="114" spans="1:6" s="64" customFormat="1" ht="53.25" customHeight="1">
      <c r="A114" s="129"/>
      <c r="B114" s="95" t="s">
        <v>170</v>
      </c>
      <c r="C114" s="62">
        <v>2019.287</v>
      </c>
      <c r="D114" s="155"/>
      <c r="E114" s="62">
        <v>2019.287</v>
      </c>
      <c r="F114" s="63">
        <f t="shared" si="1"/>
        <v>100</v>
      </c>
    </row>
    <row r="115" spans="1:6" s="64" customFormat="1" ht="39" customHeight="1">
      <c r="A115" s="129"/>
      <c r="B115" s="105" t="s">
        <v>139</v>
      </c>
      <c r="C115" s="68">
        <v>2019.3</v>
      </c>
      <c r="D115" s="155"/>
      <c r="E115" s="68">
        <v>2019.3</v>
      </c>
      <c r="F115" s="69">
        <f t="shared" si="1"/>
        <v>100</v>
      </c>
    </row>
    <row r="116" spans="1:6" s="64" customFormat="1" ht="40.5" customHeight="1">
      <c r="A116" s="129"/>
      <c r="B116" s="95" t="s">
        <v>124</v>
      </c>
      <c r="C116" s="62">
        <v>11237.029</v>
      </c>
      <c r="D116" s="153"/>
      <c r="E116" s="62">
        <v>11237.029</v>
      </c>
      <c r="F116" s="63">
        <f t="shared" si="1"/>
        <v>100</v>
      </c>
    </row>
    <row r="117" spans="1:6" s="64" customFormat="1" ht="38.25" customHeight="1">
      <c r="A117" s="129"/>
      <c r="B117" s="95" t="s">
        <v>142</v>
      </c>
      <c r="C117" s="62">
        <v>1427.774</v>
      </c>
      <c r="D117" s="153"/>
      <c r="E117" s="62">
        <v>1427.774</v>
      </c>
      <c r="F117" s="63">
        <f t="shared" si="1"/>
        <v>100</v>
      </c>
    </row>
    <row r="118" spans="1:6" s="64" customFormat="1" ht="36" customHeight="1">
      <c r="A118" s="129"/>
      <c r="B118" s="95" t="s">
        <v>91</v>
      </c>
      <c r="C118" s="62">
        <v>3020.331</v>
      </c>
      <c r="D118" s="153"/>
      <c r="E118" s="62">
        <v>3020.331</v>
      </c>
      <c r="F118" s="63">
        <f t="shared" si="1"/>
        <v>100</v>
      </c>
    </row>
    <row r="119" spans="1:6" s="64" customFormat="1" ht="35.25" customHeight="1">
      <c r="A119" s="129"/>
      <c r="B119" s="95" t="s">
        <v>173</v>
      </c>
      <c r="C119" s="62">
        <v>1784.449</v>
      </c>
      <c r="D119" s="153"/>
      <c r="E119" s="62">
        <v>1784.449</v>
      </c>
      <c r="F119" s="63">
        <f t="shared" si="1"/>
        <v>100</v>
      </c>
    </row>
    <row r="120" spans="1:6" s="64" customFormat="1" ht="36.75" customHeight="1">
      <c r="A120" s="129"/>
      <c r="B120" s="95" t="s">
        <v>92</v>
      </c>
      <c r="C120" s="62">
        <v>10735.4</v>
      </c>
      <c r="D120" s="153"/>
      <c r="E120" s="62">
        <v>10735.4</v>
      </c>
      <c r="F120" s="63">
        <f t="shared" si="1"/>
        <v>100</v>
      </c>
    </row>
    <row r="121" spans="1:6" s="64" customFormat="1" ht="32.25" customHeight="1">
      <c r="A121" s="129"/>
      <c r="B121" s="95" t="s">
        <v>93</v>
      </c>
      <c r="C121" s="62">
        <v>3405.859</v>
      </c>
      <c r="D121" s="153"/>
      <c r="E121" s="62">
        <v>3405.859</v>
      </c>
      <c r="F121" s="63">
        <f t="shared" si="1"/>
        <v>100</v>
      </c>
    </row>
    <row r="122" spans="1:6" s="64" customFormat="1" ht="31.5" customHeight="1">
      <c r="A122" s="129"/>
      <c r="B122" s="95" t="s">
        <v>125</v>
      </c>
      <c r="C122" s="62">
        <v>77216.544</v>
      </c>
      <c r="D122" s="153"/>
      <c r="E122" s="62">
        <v>77216.544</v>
      </c>
      <c r="F122" s="63">
        <f t="shared" si="1"/>
        <v>100</v>
      </c>
    </row>
    <row r="123" spans="1:6" s="64" customFormat="1" ht="38.25" customHeight="1">
      <c r="A123" s="129"/>
      <c r="B123" s="95" t="s">
        <v>126</v>
      </c>
      <c r="C123" s="62">
        <v>19690.974</v>
      </c>
      <c r="D123" s="153"/>
      <c r="E123" s="62">
        <v>19690.974</v>
      </c>
      <c r="F123" s="63">
        <f t="shared" si="1"/>
        <v>100</v>
      </c>
    </row>
    <row r="124" spans="1:6" s="64" customFormat="1" ht="35.25" customHeight="1">
      <c r="A124" s="129"/>
      <c r="B124" s="95" t="s">
        <v>127</v>
      </c>
      <c r="C124" s="62">
        <v>24647.64</v>
      </c>
      <c r="D124" s="153"/>
      <c r="E124" s="62">
        <v>24647.64</v>
      </c>
      <c r="F124" s="63">
        <f t="shared" si="1"/>
        <v>100</v>
      </c>
    </row>
    <row r="125" spans="1:6" s="64" customFormat="1" ht="31.5" customHeight="1">
      <c r="A125" s="129"/>
      <c r="B125" s="95" t="s">
        <v>128</v>
      </c>
      <c r="C125" s="62">
        <v>6005.787</v>
      </c>
      <c r="D125" s="153"/>
      <c r="E125" s="62">
        <v>6005.787</v>
      </c>
      <c r="F125" s="63">
        <f t="shared" si="1"/>
        <v>100</v>
      </c>
    </row>
    <row r="126" spans="1:6" s="64" customFormat="1" ht="35.25" customHeight="1">
      <c r="A126" s="129"/>
      <c r="B126" s="95" t="s">
        <v>129</v>
      </c>
      <c r="C126" s="62">
        <v>10345.884</v>
      </c>
      <c r="D126" s="153"/>
      <c r="E126" s="62">
        <v>10345.884</v>
      </c>
      <c r="F126" s="63">
        <f t="shared" si="1"/>
        <v>100</v>
      </c>
    </row>
    <row r="127" spans="1:6" s="64" customFormat="1" ht="41.25" customHeight="1">
      <c r="A127" s="129"/>
      <c r="B127" s="95" t="s">
        <v>94</v>
      </c>
      <c r="C127" s="62">
        <v>14284.003</v>
      </c>
      <c r="D127" s="153"/>
      <c r="E127" s="62">
        <v>14284.003</v>
      </c>
      <c r="F127" s="63">
        <f t="shared" si="1"/>
        <v>100</v>
      </c>
    </row>
    <row r="128" spans="1:6" s="64" customFormat="1" ht="27" customHeight="1">
      <c r="A128" s="129"/>
      <c r="B128" s="113" t="s">
        <v>63</v>
      </c>
      <c r="C128" s="62">
        <v>3518.628</v>
      </c>
      <c r="D128" s="153"/>
      <c r="E128" s="62">
        <v>3518.628</v>
      </c>
      <c r="F128" s="63">
        <f t="shared" si="1"/>
        <v>100</v>
      </c>
    </row>
    <row r="129" spans="1:6" s="64" customFormat="1" ht="25.5" customHeight="1">
      <c r="A129" s="129"/>
      <c r="B129" s="95" t="s">
        <v>130</v>
      </c>
      <c r="C129" s="62">
        <v>35237.335</v>
      </c>
      <c r="D129" s="153"/>
      <c r="E129" s="62">
        <v>35237.335</v>
      </c>
      <c r="F129" s="63">
        <f t="shared" si="1"/>
        <v>100</v>
      </c>
    </row>
    <row r="130" spans="1:6" s="64" customFormat="1" ht="37.5" customHeight="1">
      <c r="A130" s="129"/>
      <c r="B130" s="95" t="s">
        <v>131</v>
      </c>
      <c r="C130" s="62">
        <v>18855.892</v>
      </c>
      <c r="D130" s="153"/>
      <c r="E130" s="62">
        <v>18855.892</v>
      </c>
      <c r="F130" s="63">
        <f t="shared" si="1"/>
        <v>100</v>
      </c>
    </row>
    <row r="131" spans="1:6" s="64" customFormat="1" ht="37.5" customHeight="1">
      <c r="A131" s="129"/>
      <c r="B131" s="95" t="s">
        <v>95</v>
      </c>
      <c r="C131" s="62">
        <v>148451.83583</v>
      </c>
      <c r="D131" s="153"/>
      <c r="E131" s="62">
        <v>148451.83583</v>
      </c>
      <c r="F131" s="63">
        <f t="shared" si="1"/>
        <v>100</v>
      </c>
    </row>
    <row r="132" spans="1:7" s="64" customFormat="1" ht="37.5" customHeight="1">
      <c r="A132" s="129"/>
      <c r="B132" s="105" t="s">
        <v>139</v>
      </c>
      <c r="C132" s="68">
        <v>4815.5</v>
      </c>
      <c r="D132" s="156">
        <v>4815.5</v>
      </c>
      <c r="E132" s="68">
        <v>4815.5</v>
      </c>
      <c r="F132" s="69">
        <f t="shared" si="1"/>
        <v>100</v>
      </c>
      <c r="G132" s="70"/>
    </row>
    <row r="133" spans="1:6" s="64" customFormat="1" ht="39" customHeight="1">
      <c r="A133" s="129"/>
      <c r="B133" s="95" t="s">
        <v>132</v>
      </c>
      <c r="C133" s="62">
        <v>18659.047</v>
      </c>
      <c r="D133" s="153"/>
      <c r="E133" s="62">
        <v>18659.047</v>
      </c>
      <c r="F133" s="63">
        <f t="shared" si="1"/>
        <v>100</v>
      </c>
    </row>
    <row r="134" spans="1:6" s="64" customFormat="1" ht="30.75" customHeight="1">
      <c r="A134" s="129"/>
      <c r="B134" s="95" t="s">
        <v>133</v>
      </c>
      <c r="C134" s="62">
        <v>13840.59</v>
      </c>
      <c r="D134" s="153"/>
      <c r="E134" s="62">
        <v>13840.59</v>
      </c>
      <c r="F134" s="63">
        <f t="shared" si="1"/>
        <v>100</v>
      </c>
    </row>
    <row r="135" spans="1:6" s="64" customFormat="1" ht="41.25" customHeight="1">
      <c r="A135" s="129"/>
      <c r="B135" s="95" t="s">
        <v>134</v>
      </c>
      <c r="C135" s="62">
        <v>29018.398</v>
      </c>
      <c r="D135" s="153"/>
      <c r="E135" s="62">
        <v>29018.398</v>
      </c>
      <c r="F135" s="63">
        <f t="shared" si="1"/>
        <v>100</v>
      </c>
    </row>
    <row r="136" spans="1:6" s="64" customFormat="1" ht="32.25" customHeight="1">
      <c r="A136" s="129"/>
      <c r="B136" s="95" t="s">
        <v>135</v>
      </c>
      <c r="C136" s="62">
        <v>18990.64</v>
      </c>
      <c r="D136" s="153"/>
      <c r="E136" s="62">
        <v>18990.64</v>
      </c>
      <c r="F136" s="63">
        <f t="shared" si="1"/>
        <v>100</v>
      </c>
    </row>
    <row r="137" spans="1:6" s="64" customFormat="1" ht="41.25" customHeight="1">
      <c r="A137" s="129"/>
      <c r="B137" s="95" t="s">
        <v>136</v>
      </c>
      <c r="C137" s="62">
        <v>5231.112</v>
      </c>
      <c r="D137" s="153"/>
      <c r="E137" s="62">
        <v>5231.112</v>
      </c>
      <c r="F137" s="63">
        <f t="shared" si="1"/>
        <v>100</v>
      </c>
    </row>
    <row r="138" spans="1:6" s="64" customFormat="1" ht="39" customHeight="1">
      <c r="A138" s="129"/>
      <c r="B138" s="95" t="s">
        <v>171</v>
      </c>
      <c r="C138" s="62">
        <v>18482.676</v>
      </c>
      <c r="D138" s="153"/>
      <c r="E138" s="62">
        <v>18482.676</v>
      </c>
      <c r="F138" s="63">
        <f t="shared" si="1"/>
        <v>100</v>
      </c>
    </row>
    <row r="139" spans="1:6" s="64" customFormat="1" ht="38.25" customHeight="1">
      <c r="A139" s="129"/>
      <c r="B139" s="95" t="s">
        <v>137</v>
      </c>
      <c r="C139" s="62">
        <v>6419.582</v>
      </c>
      <c r="D139" s="153"/>
      <c r="E139" s="62">
        <v>6419.582</v>
      </c>
      <c r="F139" s="63">
        <f t="shared" si="1"/>
        <v>100</v>
      </c>
    </row>
    <row r="140" spans="1:6" s="64" customFormat="1" ht="39.75" customHeight="1">
      <c r="A140" s="129"/>
      <c r="B140" s="95" t="s">
        <v>174</v>
      </c>
      <c r="C140" s="62">
        <f>2353.91+7690.2</f>
        <v>10044.11</v>
      </c>
      <c r="D140" s="153"/>
      <c r="E140" s="62">
        <f>2353.91+7690.2</f>
        <v>10044.11</v>
      </c>
      <c r="F140" s="63">
        <f t="shared" si="1"/>
        <v>100</v>
      </c>
    </row>
    <row r="141" spans="1:6" s="64" customFormat="1" ht="39" customHeight="1" thickBot="1">
      <c r="A141" s="129"/>
      <c r="B141" s="113" t="s">
        <v>138</v>
      </c>
      <c r="C141" s="62">
        <v>444196.25111</v>
      </c>
      <c r="D141" s="153"/>
      <c r="E141" s="62">
        <v>0</v>
      </c>
      <c r="F141" s="63">
        <f t="shared" si="1"/>
        <v>0</v>
      </c>
    </row>
    <row r="142" spans="1:9" s="71" customFormat="1" ht="100.5" customHeight="1" thickBot="1">
      <c r="A142" s="44" t="s">
        <v>58</v>
      </c>
      <c r="B142" s="101" t="s">
        <v>72</v>
      </c>
      <c r="C142" s="12">
        <v>200000</v>
      </c>
      <c r="D142" s="42"/>
      <c r="E142" s="12">
        <v>143769.9</v>
      </c>
      <c r="F142" s="59">
        <f t="shared" si="1"/>
        <v>71.88494999999999</v>
      </c>
      <c r="H142" s="72"/>
      <c r="I142" s="72"/>
    </row>
    <row r="143" spans="1:6" s="71" customFormat="1" ht="33" customHeight="1" thickBot="1">
      <c r="A143" s="44" t="s">
        <v>59</v>
      </c>
      <c r="B143" s="101" t="s">
        <v>67</v>
      </c>
      <c r="C143" s="12">
        <f>C144+C145+C146</f>
        <v>1224900.9</v>
      </c>
      <c r="D143" s="14" t="e">
        <f>D144+D145+D146</f>
        <v>#REF!</v>
      </c>
      <c r="E143" s="12">
        <f>E144+E145+E146</f>
        <v>1103501.2</v>
      </c>
      <c r="F143" s="12">
        <f aca="true" t="shared" si="2" ref="F143:F149">E143/C143*100</f>
        <v>90.08901862999693</v>
      </c>
    </row>
    <row r="144" spans="1:6" s="30" customFormat="1" ht="99" customHeight="1">
      <c r="A144" s="46"/>
      <c r="B144" s="115" t="s">
        <v>68</v>
      </c>
      <c r="C144" s="21">
        <v>460184.1</v>
      </c>
      <c r="D144" s="131" t="e">
        <f>D145+D146+#REF!</f>
        <v>#REF!</v>
      </c>
      <c r="E144" s="21">
        <v>377586.2</v>
      </c>
      <c r="F144" s="21">
        <f t="shared" si="2"/>
        <v>82.05111823724462</v>
      </c>
    </row>
    <row r="145" spans="1:8" s="30" customFormat="1" ht="65.25" customHeight="1">
      <c r="A145" s="48"/>
      <c r="B145" s="95" t="s">
        <v>4</v>
      </c>
      <c r="C145" s="10">
        <v>642048.8</v>
      </c>
      <c r="D145" s="36"/>
      <c r="E145" s="10">
        <v>608433.3</v>
      </c>
      <c r="F145" s="10">
        <f t="shared" si="2"/>
        <v>94.76433878546302</v>
      </c>
      <c r="H145" s="32"/>
    </row>
    <row r="146" spans="1:8" s="30" customFormat="1" ht="66" customHeight="1" thickBot="1">
      <c r="A146" s="121"/>
      <c r="B146" s="117" t="s">
        <v>5</v>
      </c>
      <c r="C146" s="25">
        <v>122668</v>
      </c>
      <c r="D146" s="81"/>
      <c r="E146" s="25">
        <v>117481.7</v>
      </c>
      <c r="F146" s="25">
        <f t="shared" si="2"/>
        <v>95.77208399908696</v>
      </c>
      <c r="H146" s="32"/>
    </row>
    <row r="147" spans="1:6" s="30" customFormat="1" ht="94.5" customHeight="1" thickBot="1">
      <c r="A147" s="44" t="s">
        <v>151</v>
      </c>
      <c r="B147" s="118" t="s">
        <v>159</v>
      </c>
      <c r="C147" s="73">
        <v>128570.5</v>
      </c>
      <c r="D147" s="13"/>
      <c r="E147" s="12">
        <v>128570.5</v>
      </c>
      <c r="F147" s="12">
        <f t="shared" si="2"/>
        <v>100</v>
      </c>
    </row>
    <row r="148" spans="1:6" s="30" customFormat="1" ht="50.25" customHeight="1">
      <c r="A148" s="46"/>
      <c r="B148" s="119" t="s">
        <v>149</v>
      </c>
      <c r="C148" s="74">
        <v>61007.8</v>
      </c>
      <c r="D148" s="60"/>
      <c r="E148" s="21">
        <v>61007.8</v>
      </c>
      <c r="F148" s="21">
        <f t="shared" si="2"/>
        <v>100</v>
      </c>
    </row>
    <row r="149" spans="1:8" s="30" customFormat="1" ht="34.5" customHeight="1" thickBot="1">
      <c r="A149" s="75"/>
      <c r="B149" s="120" t="s">
        <v>150</v>
      </c>
      <c r="C149" s="76">
        <v>67562.69</v>
      </c>
      <c r="D149" s="77"/>
      <c r="E149" s="78">
        <v>67562.7</v>
      </c>
      <c r="F149" s="78">
        <f t="shared" si="2"/>
        <v>100.00001480106846</v>
      </c>
      <c r="H149" s="32"/>
    </row>
    <row r="150" spans="1:6" ht="35.25" customHeight="1">
      <c r="A150" s="167"/>
      <c r="B150" s="167"/>
      <c r="C150" s="167"/>
      <c r="D150" s="167"/>
      <c r="E150" s="167"/>
      <c r="F150" s="167"/>
    </row>
    <row r="151" spans="4:6" ht="23.25" customHeight="1">
      <c r="D151" s="2"/>
      <c r="E151" s="2"/>
      <c r="F151" s="2"/>
    </row>
    <row r="152" spans="1:6" s="90" customFormat="1" ht="49.5" customHeight="1">
      <c r="A152" s="168" t="s">
        <v>70</v>
      </c>
      <c r="B152" s="168"/>
      <c r="C152" s="89"/>
      <c r="E152" s="169" t="s">
        <v>37</v>
      </c>
      <c r="F152" s="169"/>
    </row>
    <row r="153" spans="1:4" s="6" customFormat="1" ht="36.75" customHeight="1">
      <c r="A153" s="4"/>
      <c r="B153" s="4"/>
      <c r="C153" s="4"/>
      <c r="D153" s="5"/>
    </row>
    <row r="154" spans="4:5" ht="18">
      <c r="D154" s="4"/>
      <c r="E154" s="4"/>
    </row>
  </sheetData>
  <sheetProtection/>
  <mergeCells count="5">
    <mergeCell ref="A2:F2"/>
    <mergeCell ref="A3:F3"/>
    <mergeCell ref="A150:F150"/>
    <mergeCell ref="A152:B152"/>
    <mergeCell ref="E152:F152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panova</cp:lastModifiedBy>
  <cp:lastPrinted>2017-02-28T12:04:29Z</cp:lastPrinted>
  <dcterms:created xsi:type="dcterms:W3CDTF">2010-10-15T08:44:10Z</dcterms:created>
  <dcterms:modified xsi:type="dcterms:W3CDTF">2017-03-01T06:11:46Z</dcterms:modified>
  <cp:category/>
  <cp:version/>
  <cp:contentType/>
  <cp:contentStatus/>
</cp:coreProperties>
</file>