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60" windowWidth="13020" windowHeight="7360" activeTab="2"/>
  </bookViews>
  <sheets>
    <sheet name="2019  год" sheetId="1" r:id="rId1"/>
    <sheet name="2018  год" sheetId="2" r:id="rId2"/>
    <sheet name="2017  год" sheetId="3" r:id="rId3"/>
  </sheets>
  <externalReferences>
    <externalReference r:id="rId6"/>
    <externalReference r:id="rId7"/>
  </externalReferences>
  <definedNames>
    <definedName name="БО_min_1">'[1]Параметры'!$B$5</definedName>
    <definedName name="_xlnm.Print_Titles" localSheetId="2">'2017  год'!$A:$B</definedName>
    <definedName name="_xlnm.Print_Titles" localSheetId="1">'2018  год'!$A:$B</definedName>
    <definedName name="_xlnm.Print_Titles" localSheetId="0">'2019  год'!$A:$B</definedName>
    <definedName name="Н">#REF!</definedName>
    <definedName name="_xlnm.Print_Area" localSheetId="2">'2017  год'!$A$1:$L$33</definedName>
    <definedName name="_xlnm.Print_Area" localSheetId="1">'2018  год'!$A$1:$K$31</definedName>
    <definedName name="_xlnm.Print_Area" localSheetId="0">'2019  год'!$A$1:$K$31</definedName>
    <definedName name="ПД">#REF!</definedName>
    <definedName name="точность_1">'[1]Параметры'!$B$7</definedName>
  </definedNames>
  <calcPr fullCalcOnLoad="1"/>
</workbook>
</file>

<file path=xl/sharedStrings.xml><?xml version="1.0" encoding="utf-8"?>
<sst xmlns="http://schemas.openxmlformats.org/spreadsheetml/2006/main" count="176" uniqueCount="64">
  <si>
    <t>тыс.руб.</t>
  </si>
  <si>
    <t>МО
Код</t>
  </si>
  <si>
    <t>МО
Название</t>
  </si>
  <si>
    <t>контингент</t>
  </si>
  <si>
    <t>Сумма отчислений</t>
  </si>
  <si>
    <t>0100</t>
  </si>
  <si>
    <t>Воловский  район</t>
  </si>
  <si>
    <t>0200</t>
  </si>
  <si>
    <t>Грязинский  район</t>
  </si>
  <si>
    <t>0300</t>
  </si>
  <si>
    <t>Данковский  район</t>
  </si>
  <si>
    <t>0400</t>
  </si>
  <si>
    <t>Добринский  район</t>
  </si>
  <si>
    <t>0500</t>
  </si>
  <si>
    <t>Добровский  район</t>
  </si>
  <si>
    <t>0600</t>
  </si>
  <si>
    <t>Долгоруковский  район</t>
  </si>
  <si>
    <t>0700</t>
  </si>
  <si>
    <t>Елецкий  район</t>
  </si>
  <si>
    <t>0800</t>
  </si>
  <si>
    <t>Задонский  район</t>
  </si>
  <si>
    <t>0900</t>
  </si>
  <si>
    <t>Измалковский  район</t>
  </si>
  <si>
    <t>1000</t>
  </si>
  <si>
    <t>Краснинский  район</t>
  </si>
  <si>
    <t>1100</t>
  </si>
  <si>
    <t>Лебедянский  район</t>
  </si>
  <si>
    <t>1200</t>
  </si>
  <si>
    <t>Лев - Толстовский  район</t>
  </si>
  <si>
    <t>1300</t>
  </si>
  <si>
    <t>Липецкий  район</t>
  </si>
  <si>
    <t>1400</t>
  </si>
  <si>
    <t>Становлянский  район</t>
  </si>
  <si>
    <t>1500</t>
  </si>
  <si>
    <t>Тербунский  район</t>
  </si>
  <si>
    <t>1600</t>
  </si>
  <si>
    <t>Усманский  район</t>
  </si>
  <si>
    <t>1700</t>
  </si>
  <si>
    <t>Хлевенский  район</t>
  </si>
  <si>
    <t>1800</t>
  </si>
  <si>
    <t>Чаплыгинский  район</t>
  </si>
  <si>
    <t>Итого  по  муниципальным  районам</t>
  </si>
  <si>
    <t>1900</t>
  </si>
  <si>
    <t>Городской  округ  город  Елец</t>
  </si>
  <si>
    <t>2000</t>
  </si>
  <si>
    <t>Городской  округ  город  Липецк</t>
  </si>
  <si>
    <t>Итого  по  городским  округам</t>
  </si>
  <si>
    <t>0000</t>
  </si>
  <si>
    <t>Всего</t>
  </si>
  <si>
    <t xml:space="preserve">норматив отчислений </t>
  </si>
  <si>
    <t>cумма отчислений</t>
  </si>
  <si>
    <t>Индекс  бюджетных  расходов</t>
  </si>
  <si>
    <t>Бюджетная  обеспеченность  до  распределения  дотации</t>
  </si>
  <si>
    <t>Бюджетная  обеспеченность  после  распределения  дотации</t>
  </si>
  <si>
    <t>Индекс  налогового  потенциала</t>
  </si>
  <si>
    <t>Замена дотации нормативами отчислений от налога на доходы физических лиц</t>
  </si>
  <si>
    <t>Денежная сумма дотаций из областного фонда финансовой поддержки муниципипальных районов (городских округов)</t>
  </si>
  <si>
    <t xml:space="preserve">Денежная сумма дотаций из областного фонда на поддержку мер по обеспечению сбалансированности местных бюджетов </t>
  </si>
  <si>
    <t>Всего денежная дотация</t>
  </si>
  <si>
    <t>Объем  нераспределенной  дотации</t>
  </si>
  <si>
    <t>15,0 % НДФЛ</t>
  </si>
  <si>
    <t>Расчет  распределения  дотации  из  фонда  финансовой  поддержки  муниципальных  районов  (городских  округов)  и  фонда  на  поддержку  мер  по  обеспечению  сбалансированности  местных  бюджетов  на  2017  год</t>
  </si>
  <si>
    <t>Расчет  распределения  дотации  из  фонда  финансовой  поддержки  муниципальных  районов  (городских  округов)  и  фонда  на  поддержку  мер  по  обеспечению  сбалансированности  местных  бюджетов  на  2019  год</t>
  </si>
  <si>
    <t>Расчет  распределения  дотации  из  фонда  финансовой  поддержки  муниципальных  районов  (городских  округов)  и  фонда  на  поддержку  мер  по  обеспечению  сбалансированности  местных  бюджетов  на  2018 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</si>
</sst>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#,##0.00_ ;\-#,##0.00\ "/>
    <numFmt numFmtId="168" formatCode="_-* #,##0.0_р_._-;\-* #,##0.0_р_._-;_-* &quot;-&quot;??_р_._-;_-@_-"/>
    <numFmt numFmtId="169" formatCode="_-* #,##0.0_р_._-;\-* #,##0.0_р_._-;_-* &quot;-&quot;?_р_.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_-* #,##0_р_._-;\-* #,##0_р_._-;_-* &quot;-&quot;??_р_._-;_-@_-"/>
    <numFmt numFmtId="177" formatCode="#,##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_р_._-;\-* #,##0.000_р_._-;_-* &quot;-&quot;?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_р_._-;\-* #,##0.0_р_._-;_-* &quot;-&quot;_р_._-;_-@_-"/>
    <numFmt numFmtId="184" formatCode="_-* #,##0.0\ _р_._-;\-* #,##0.0\ _р_._-;_-* &quot;-&quot;\ 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#,##0.000000"/>
  </numFmts>
  <fonts count="2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60" applyFont="1" applyFill="1" applyAlignment="1">
      <alignment horizontal="center" vertical="center" wrapText="1"/>
      <protection/>
    </xf>
    <xf numFmtId="168" fontId="6" fillId="0" borderId="10" xfId="62" applyNumberFormat="1" applyFont="1" applyFill="1" applyBorder="1" applyAlignment="1">
      <alignment vertical="center"/>
    </xf>
    <xf numFmtId="168" fontId="6" fillId="0" borderId="10" xfId="62" applyNumberFormat="1" applyFont="1" applyBorder="1" applyAlignment="1">
      <alignment vertical="center"/>
    </xf>
    <xf numFmtId="49" fontId="4" fillId="0" borderId="0" xfId="0" applyNumberFormat="1" applyFont="1" applyAlignment="1" quotePrefix="1">
      <alignment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6" fillId="0" borderId="10" xfId="0" applyNumberFormat="1" applyFont="1" applyFill="1" applyBorder="1" applyAlignment="1">
      <alignment vertical="center"/>
    </xf>
    <xf numFmtId="43" fontId="6" fillId="0" borderId="10" xfId="62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8" fontId="6" fillId="0" borderId="0" xfId="62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9" fontId="6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5" fillId="0" borderId="0" xfId="60" applyFont="1" applyFill="1" applyAlignment="1">
      <alignment horizontal="left" vertical="center"/>
      <protection/>
    </xf>
    <xf numFmtId="0" fontId="4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4" fillId="0" borderId="0" xfId="0" applyFont="1" applyAlignment="1" quotePrefix="1">
      <alignment vertical="center" wrapText="1"/>
    </xf>
    <xf numFmtId="0" fontId="6" fillId="0" borderId="10" xfId="0" applyFont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43" fontId="26" fillId="0" borderId="10" xfId="62" applyFont="1" applyFill="1" applyBorder="1" applyAlignment="1">
      <alignment vertical="center"/>
    </xf>
    <xf numFmtId="43" fontId="26" fillId="0" borderId="11" xfId="62" applyFont="1" applyFill="1" applyBorder="1" applyAlignment="1">
      <alignment vertical="center"/>
    </xf>
    <xf numFmtId="0" fontId="5" fillId="0" borderId="0" xfId="60" applyFont="1" applyFill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62" applyFont="1" applyFill="1" applyBorder="1" applyAlignment="1">
      <alignment vertical="center"/>
    </xf>
    <xf numFmtId="43" fontId="6" fillId="0" borderId="10" xfId="62" applyNumberFormat="1" applyFont="1" applyFill="1" applyBorder="1" applyAlignment="1">
      <alignment vertical="center"/>
    </xf>
    <xf numFmtId="169" fontId="6" fillId="0" borderId="1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дотаци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Local%20Settings\Application%20Data\CIFT\Sapphire\XLE0.tmp\&#1056;&#1072;&#1089;&#1095;&#1077;&#1090;%20&#1076;&#1086;&#1090;&#1072;&#1094;&#1080;&#1081;%20(&#1074;&#1089;&#1077;%20&#1052;&#105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J\&#1052;&#1045;&#1046;&#1041;&#1070;&#1044;&#1046;&#1045;&#1058;&#1053;&#1067;&#1045;%20&#1054;&#1058;&#1053;&#1054;&#1064;&#1045;&#1053;&#1048;&#1071;%20%20&#1042;%20%202016%20%20&#1043;&#1054;&#1044;&#1059;%20-%20&#1053;&#1040;%20%203%20%20&#1043;&#1054;&#1044;&#1040;\&#1055;&#1083;&#1072;&#1085;%20%20&#1088;&#1077;&#1075;&#1091;&#1083;&#1080;&#1088;&#1086;&#1074;&#1072;&#1085;&#1080;&#1103;%20%20&#1085;&#1072;%20%202017-2019%20%20&#1075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v1bvyumsqh02d2hwuje5xik5uk"/>
      <sheetName val="Параметры"/>
      <sheetName val="Диаграмма"/>
      <sheetName val="Отсортированные_Данные"/>
      <sheetName val="Данные для диаграммы"/>
    </sheetNames>
    <sheetDataSet>
      <sheetData sheetId="2">
        <row r="5">
          <cell r="B5">
            <v>2.710236991720881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ля  Хранилища"/>
      <sheetName val="2019  год_последний "/>
      <sheetName val="2018  год_последний"/>
      <sheetName val="2017  год_для  начальника"/>
      <sheetName val="2017  год_последний"/>
      <sheetName val="дефицит  МО"/>
      <sheetName val="Сравнение  дотации  МР  и  ГО"/>
    </sheetNames>
    <sheetDataSet>
      <sheetData sheetId="1">
        <row r="7">
          <cell r="P7">
            <v>0</v>
          </cell>
          <cell r="S7">
            <v>110300</v>
          </cell>
          <cell r="AA7">
            <v>47579</v>
          </cell>
        </row>
        <row r="8">
          <cell r="P8">
            <v>0</v>
          </cell>
          <cell r="S8">
            <v>774800</v>
          </cell>
          <cell r="AA8">
            <v>130748</v>
          </cell>
        </row>
        <row r="9">
          <cell r="P9">
            <v>0</v>
          </cell>
          <cell r="S9">
            <v>389200</v>
          </cell>
          <cell r="AA9">
            <v>78604</v>
          </cell>
        </row>
        <row r="10">
          <cell r="P10">
            <v>0</v>
          </cell>
          <cell r="S10">
            <v>280000</v>
          </cell>
          <cell r="AA10">
            <v>86080</v>
          </cell>
        </row>
        <row r="11">
          <cell r="P11">
            <v>0</v>
          </cell>
          <cell r="S11">
            <v>150200</v>
          </cell>
          <cell r="AA11">
            <v>69846</v>
          </cell>
        </row>
        <row r="12">
          <cell r="P12">
            <v>0</v>
          </cell>
          <cell r="S12">
            <v>121000</v>
          </cell>
          <cell r="AA12">
            <v>58953</v>
          </cell>
        </row>
        <row r="13">
          <cell r="P13">
            <v>0</v>
          </cell>
          <cell r="S13">
            <v>194300</v>
          </cell>
          <cell r="AA13">
            <v>83133</v>
          </cell>
        </row>
        <row r="14">
          <cell r="P14">
            <v>0</v>
          </cell>
          <cell r="S14">
            <v>286800</v>
          </cell>
          <cell r="AA14">
            <v>98242</v>
          </cell>
        </row>
        <row r="15">
          <cell r="P15">
            <v>0</v>
          </cell>
          <cell r="S15">
            <v>137200</v>
          </cell>
          <cell r="AA15">
            <v>55583</v>
          </cell>
        </row>
        <row r="16">
          <cell r="P16">
            <v>0</v>
          </cell>
          <cell r="S16">
            <v>153600</v>
          </cell>
          <cell r="AA16">
            <v>40184</v>
          </cell>
        </row>
        <row r="17">
          <cell r="P17">
            <v>0</v>
          </cell>
          <cell r="S17">
            <v>590000</v>
          </cell>
          <cell r="AA17">
            <v>44905</v>
          </cell>
        </row>
        <row r="18">
          <cell r="P18">
            <v>0</v>
          </cell>
          <cell r="S18">
            <v>146900</v>
          </cell>
          <cell r="AA18">
            <v>50261</v>
          </cell>
        </row>
        <row r="19">
          <cell r="P19">
            <v>0</v>
          </cell>
          <cell r="S19">
            <v>583000</v>
          </cell>
          <cell r="AA19">
            <v>85007</v>
          </cell>
        </row>
        <row r="20">
          <cell r="P20">
            <v>0</v>
          </cell>
          <cell r="S20">
            <v>178500</v>
          </cell>
          <cell r="AA20">
            <v>53525</v>
          </cell>
        </row>
        <row r="21">
          <cell r="P21">
            <v>0</v>
          </cell>
          <cell r="S21">
            <v>238000</v>
          </cell>
          <cell r="AA21">
            <v>62471</v>
          </cell>
        </row>
        <row r="22">
          <cell r="P22">
            <v>0</v>
          </cell>
          <cell r="S22">
            <v>373200</v>
          </cell>
          <cell r="AA22">
            <v>131214</v>
          </cell>
        </row>
        <row r="23">
          <cell r="P23">
            <v>0</v>
          </cell>
          <cell r="S23">
            <v>166000</v>
          </cell>
          <cell r="AA23">
            <v>57113</v>
          </cell>
        </row>
        <row r="24">
          <cell r="P24">
            <v>0</v>
          </cell>
          <cell r="S24">
            <v>280000</v>
          </cell>
          <cell r="AA24">
            <v>75395</v>
          </cell>
        </row>
        <row r="27">
          <cell r="P27">
            <v>0</v>
          </cell>
          <cell r="S27">
            <v>1326500</v>
          </cell>
          <cell r="AA27">
            <v>121377</v>
          </cell>
        </row>
        <row r="28">
          <cell r="P28">
            <v>0</v>
          </cell>
          <cell r="S28">
            <v>10640500</v>
          </cell>
          <cell r="AA28">
            <v>199310</v>
          </cell>
        </row>
        <row r="31">
          <cell r="AK31">
            <v>325906</v>
          </cell>
        </row>
      </sheetData>
      <sheetData sheetId="2">
        <row r="9">
          <cell r="Q9">
            <v>0</v>
          </cell>
          <cell r="T9">
            <v>105000</v>
          </cell>
          <cell r="AB9">
            <v>46352</v>
          </cell>
        </row>
        <row r="10">
          <cell r="Q10">
            <v>0</v>
          </cell>
          <cell r="T10">
            <v>737000</v>
          </cell>
          <cell r="AB10">
            <v>127375</v>
          </cell>
        </row>
        <row r="11">
          <cell r="Q11">
            <v>0</v>
          </cell>
          <cell r="T11">
            <v>350000</v>
          </cell>
          <cell r="AB11">
            <v>76577</v>
          </cell>
        </row>
        <row r="12">
          <cell r="Q12">
            <v>0</v>
          </cell>
          <cell r="T12">
            <v>280000</v>
          </cell>
          <cell r="AB12">
            <v>83860</v>
          </cell>
        </row>
        <row r="13">
          <cell r="Q13">
            <v>0</v>
          </cell>
          <cell r="T13">
            <v>150200</v>
          </cell>
          <cell r="AB13">
            <v>68044</v>
          </cell>
        </row>
        <row r="14">
          <cell r="Q14">
            <v>0</v>
          </cell>
          <cell r="T14">
            <v>119700</v>
          </cell>
          <cell r="AB14">
            <v>57433</v>
          </cell>
        </row>
        <row r="15">
          <cell r="Q15">
            <v>0</v>
          </cell>
          <cell r="T15">
            <v>193000</v>
          </cell>
          <cell r="AB15">
            <v>80989</v>
          </cell>
        </row>
        <row r="16">
          <cell r="Q16">
            <v>0</v>
          </cell>
          <cell r="T16">
            <v>278000</v>
          </cell>
          <cell r="AB16">
            <v>95709</v>
          </cell>
        </row>
        <row r="17">
          <cell r="Q17">
            <v>0</v>
          </cell>
          <cell r="T17">
            <v>130600</v>
          </cell>
          <cell r="AB17">
            <v>54150</v>
          </cell>
        </row>
        <row r="18">
          <cell r="Q18">
            <v>0</v>
          </cell>
          <cell r="T18">
            <v>151400</v>
          </cell>
          <cell r="AB18">
            <v>39148</v>
          </cell>
        </row>
        <row r="19">
          <cell r="Q19">
            <v>0</v>
          </cell>
          <cell r="T19">
            <v>569000</v>
          </cell>
          <cell r="AB19">
            <v>43746</v>
          </cell>
        </row>
        <row r="20">
          <cell r="Q20">
            <v>0</v>
          </cell>
          <cell r="T20">
            <v>142600</v>
          </cell>
          <cell r="AB20">
            <v>48965</v>
          </cell>
        </row>
        <row r="21">
          <cell r="Q21">
            <v>0</v>
          </cell>
          <cell r="T21">
            <v>571500</v>
          </cell>
          <cell r="AB21">
            <v>82815</v>
          </cell>
        </row>
        <row r="22">
          <cell r="Q22">
            <v>0</v>
          </cell>
          <cell r="T22">
            <v>173400</v>
          </cell>
          <cell r="AB22">
            <v>52144</v>
          </cell>
        </row>
        <row r="23">
          <cell r="Q23">
            <v>0</v>
          </cell>
          <cell r="T23">
            <v>222800</v>
          </cell>
          <cell r="AB23">
            <v>60860</v>
          </cell>
        </row>
        <row r="24">
          <cell r="Q24">
            <v>0</v>
          </cell>
          <cell r="T24">
            <v>331400</v>
          </cell>
          <cell r="AB24">
            <v>127830</v>
          </cell>
        </row>
        <row r="25">
          <cell r="Q25">
            <v>0</v>
          </cell>
          <cell r="T25">
            <v>146500</v>
          </cell>
          <cell r="AB25">
            <v>55640</v>
          </cell>
        </row>
        <row r="26">
          <cell r="Q26">
            <v>0</v>
          </cell>
          <cell r="T26">
            <v>259200</v>
          </cell>
          <cell r="AB26">
            <v>73450</v>
          </cell>
        </row>
        <row r="29">
          <cell r="Q29">
            <v>0</v>
          </cell>
          <cell r="T29">
            <v>1258200</v>
          </cell>
          <cell r="AB29">
            <v>118245</v>
          </cell>
        </row>
        <row r="30">
          <cell r="Q30">
            <v>0</v>
          </cell>
          <cell r="T30">
            <v>10132500</v>
          </cell>
          <cell r="AB30">
            <v>194163</v>
          </cell>
        </row>
        <row r="33">
          <cell r="AL33">
            <v>317499</v>
          </cell>
        </row>
      </sheetData>
      <sheetData sheetId="4">
        <row r="10">
          <cell r="X10">
            <v>43269.8</v>
          </cell>
          <cell r="AI10">
            <v>100000</v>
          </cell>
          <cell r="AV10">
            <v>69797.3</v>
          </cell>
        </row>
        <row r="11">
          <cell r="X11">
            <v>13049</v>
          </cell>
          <cell r="AI11">
            <v>734000</v>
          </cell>
          <cell r="AV11">
            <v>161486.9</v>
          </cell>
        </row>
        <row r="12">
          <cell r="X12">
            <v>78938.3</v>
          </cell>
          <cell r="AI12">
            <v>323000</v>
          </cell>
          <cell r="AV12">
            <v>134883.1</v>
          </cell>
        </row>
        <row r="13">
          <cell r="X13">
            <v>25971.4</v>
          </cell>
          <cell r="AI13">
            <v>306900</v>
          </cell>
          <cell r="AV13">
            <v>92207</v>
          </cell>
        </row>
        <row r="14">
          <cell r="X14">
            <v>49629.9</v>
          </cell>
          <cell r="AI14">
            <v>150000</v>
          </cell>
          <cell r="AV14">
            <v>100089.5</v>
          </cell>
        </row>
        <row r="15">
          <cell r="X15">
            <v>24574.7</v>
          </cell>
          <cell r="AI15">
            <v>118500</v>
          </cell>
          <cell r="AV15">
            <v>88058.5</v>
          </cell>
        </row>
        <row r="16">
          <cell r="X16">
            <v>62378.9</v>
          </cell>
          <cell r="AI16">
            <v>191000</v>
          </cell>
          <cell r="AV16">
            <v>137454.8</v>
          </cell>
        </row>
        <row r="17">
          <cell r="X17">
            <v>16650.7</v>
          </cell>
          <cell r="AI17">
            <v>268000</v>
          </cell>
          <cell r="AV17">
            <v>126097.2</v>
          </cell>
        </row>
        <row r="18">
          <cell r="X18">
            <v>105237.1</v>
          </cell>
          <cell r="AI18">
            <v>121500</v>
          </cell>
          <cell r="AV18">
            <v>91986.2</v>
          </cell>
        </row>
        <row r="19">
          <cell r="X19">
            <v>61651.8</v>
          </cell>
          <cell r="AI19">
            <v>148000</v>
          </cell>
          <cell r="AV19">
            <v>65471.6</v>
          </cell>
        </row>
        <row r="20">
          <cell r="X20">
            <v>55610.3</v>
          </cell>
          <cell r="AI20">
            <v>588000</v>
          </cell>
          <cell r="AV20">
            <v>118599.1</v>
          </cell>
        </row>
        <row r="21">
          <cell r="X21">
            <v>79335.4</v>
          </cell>
          <cell r="AI21">
            <v>138000</v>
          </cell>
          <cell r="AV21">
            <v>91071.4</v>
          </cell>
        </row>
        <row r="22">
          <cell r="X22">
            <v>6282.9</v>
          </cell>
          <cell r="AI22">
            <v>574000</v>
          </cell>
          <cell r="AV22">
            <v>94016</v>
          </cell>
        </row>
        <row r="23">
          <cell r="X23">
            <v>63852.5</v>
          </cell>
          <cell r="AI23">
            <v>168500</v>
          </cell>
          <cell r="AV23">
            <v>92655.9</v>
          </cell>
        </row>
        <row r="24">
          <cell r="X24">
            <v>21047.7</v>
          </cell>
          <cell r="AI24">
            <v>211500</v>
          </cell>
          <cell r="AV24">
            <v>81478</v>
          </cell>
        </row>
        <row r="25">
          <cell r="X25">
            <v>77134.1</v>
          </cell>
          <cell r="AI25">
            <v>316500</v>
          </cell>
          <cell r="AV25">
            <v>181453.7</v>
          </cell>
        </row>
        <row r="26">
          <cell r="X26">
            <v>25173</v>
          </cell>
          <cell r="AI26">
            <v>130000</v>
          </cell>
          <cell r="AV26">
            <v>78653.3</v>
          </cell>
        </row>
        <row r="27">
          <cell r="X27">
            <v>27463.8</v>
          </cell>
          <cell r="AI27">
            <v>261000</v>
          </cell>
          <cell r="AV27">
            <v>110263</v>
          </cell>
        </row>
        <row r="30">
          <cell r="X30">
            <v>122743.2</v>
          </cell>
          <cell r="AI30">
            <v>1192000</v>
          </cell>
          <cell r="AV30">
            <v>138921</v>
          </cell>
        </row>
        <row r="31">
          <cell r="X31">
            <v>230032.1</v>
          </cell>
          <cell r="AI31">
            <v>10149000</v>
          </cell>
          <cell r="AV31">
            <v>373766.5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="70" zoomScaleNormal="70" zoomScaleSheetLayoutView="75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1" sqref="K31"/>
    </sheetView>
  </sheetViews>
  <sheetFormatPr defaultColWidth="9.125" defaultRowHeight="12.75"/>
  <cols>
    <col min="1" max="1" width="7.00390625" style="18" customWidth="1"/>
    <col min="2" max="2" width="43.00390625" style="18" customWidth="1"/>
    <col min="3" max="3" width="17.125" style="18" customWidth="1"/>
    <col min="4" max="4" width="16.50390625" style="18" customWidth="1"/>
    <col min="5" max="6" width="20.50390625" style="13" customWidth="1"/>
    <col min="7" max="7" width="19.50390625" style="13" customWidth="1"/>
    <col min="8" max="8" width="16.00390625" style="19" customWidth="1"/>
    <col min="9" max="9" width="19.375" style="19" customWidth="1"/>
    <col min="10" max="10" width="22.875" style="19" customWidth="1"/>
    <col min="11" max="11" width="24.00390625" style="19" customWidth="1"/>
    <col min="12" max="16384" width="9.125" style="19" customWidth="1"/>
  </cols>
  <sheetData>
    <row r="2" spans="1:11" s="1" customFormat="1" ht="45" customHeight="1">
      <c r="A2" s="31" t="s">
        <v>62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9.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5">
      <c r="A4" s="7"/>
      <c r="B4" s="7"/>
      <c r="C4" s="7"/>
      <c r="D4" s="7"/>
      <c r="E4" s="8"/>
      <c r="F4" s="8"/>
      <c r="G4" s="8"/>
      <c r="H4" s="9"/>
      <c r="I4" s="9"/>
      <c r="J4" s="9"/>
      <c r="K4" s="10" t="s">
        <v>0</v>
      </c>
    </row>
    <row r="5" spans="1:11" s="1" customFormat="1" ht="42.75" customHeight="1">
      <c r="A5" s="37" t="s">
        <v>1</v>
      </c>
      <c r="B5" s="37" t="s">
        <v>2</v>
      </c>
      <c r="C5" s="38" t="s">
        <v>54</v>
      </c>
      <c r="D5" s="38" t="s">
        <v>51</v>
      </c>
      <c r="E5" s="32" t="s">
        <v>52</v>
      </c>
      <c r="F5" s="32" t="s">
        <v>53</v>
      </c>
      <c r="G5" s="34" t="s">
        <v>55</v>
      </c>
      <c r="H5" s="35"/>
      <c r="I5" s="36"/>
      <c r="J5" s="32" t="s">
        <v>56</v>
      </c>
      <c r="K5" s="32" t="s">
        <v>59</v>
      </c>
    </row>
    <row r="6" spans="1:11" s="3" customFormat="1" ht="92.25" customHeight="1">
      <c r="A6" s="37"/>
      <c r="B6" s="37"/>
      <c r="C6" s="39"/>
      <c r="D6" s="39"/>
      <c r="E6" s="33"/>
      <c r="F6" s="33"/>
      <c r="G6" s="2" t="s">
        <v>3</v>
      </c>
      <c r="H6" s="2" t="s">
        <v>49</v>
      </c>
      <c r="I6" s="2" t="s">
        <v>50</v>
      </c>
      <c r="J6" s="33"/>
      <c r="K6" s="33"/>
    </row>
    <row r="7" spans="1:11" s="13" customFormat="1" ht="24.75" customHeight="1">
      <c r="A7" s="11" t="s">
        <v>5</v>
      </c>
      <c r="B7" s="11" t="s">
        <v>6</v>
      </c>
      <c r="C7" s="43">
        <f aca="true" t="shared" si="0" ref="C7:C24">D7*E7</f>
        <v>0.6308380650000001</v>
      </c>
      <c r="D7" s="30">
        <v>0.8525</v>
      </c>
      <c r="E7" s="30">
        <v>0.739986</v>
      </c>
      <c r="F7" s="12">
        <v>2.94</v>
      </c>
      <c r="G7" s="5">
        <f>'[2]2019  год_последний '!S7</f>
        <v>110300</v>
      </c>
      <c r="H7" s="44">
        <f>I7/G7*100</f>
        <v>43.13599274705349</v>
      </c>
      <c r="I7" s="5">
        <f>'[2]2019  год_последний '!AA7</f>
        <v>47579</v>
      </c>
      <c r="J7" s="5">
        <f>'[2]2019  год_последний '!P7</f>
        <v>0</v>
      </c>
      <c r="K7" s="5"/>
    </row>
    <row r="8" spans="1:11" s="13" customFormat="1" ht="24.75" customHeight="1">
      <c r="A8" s="11" t="s">
        <v>7</v>
      </c>
      <c r="B8" s="11" t="s">
        <v>8</v>
      </c>
      <c r="C8" s="43">
        <f t="shared" si="0"/>
        <v>0.664861093926</v>
      </c>
      <c r="D8" s="30">
        <v>0.510626</v>
      </c>
      <c r="E8" s="30">
        <v>1.302051</v>
      </c>
      <c r="F8" s="12">
        <f aca="true" t="shared" si="1" ref="F8:F24">F7</f>
        <v>2.94</v>
      </c>
      <c r="G8" s="5">
        <f>'[2]2019  год_последний '!S8</f>
        <v>774800</v>
      </c>
      <c r="H8" s="44">
        <f aca="true" t="shared" si="2" ref="H8:H24">I8/G8*100</f>
        <v>16.875064532782655</v>
      </c>
      <c r="I8" s="5">
        <f>'[2]2019  год_последний '!AA8</f>
        <v>130748</v>
      </c>
      <c r="J8" s="5">
        <f>'[2]2019  год_последний '!P8</f>
        <v>0</v>
      </c>
      <c r="K8" s="5"/>
    </row>
    <row r="9" spans="1:11" s="13" customFormat="1" ht="24.75" customHeight="1">
      <c r="A9" s="11" t="s">
        <v>9</v>
      </c>
      <c r="B9" s="11" t="s">
        <v>10</v>
      </c>
      <c r="C9" s="43">
        <f t="shared" si="0"/>
        <v>0.644719064556</v>
      </c>
      <c r="D9" s="30">
        <v>0.646842</v>
      </c>
      <c r="E9" s="30">
        <v>0.996718</v>
      </c>
      <c r="F9" s="12">
        <f t="shared" si="1"/>
        <v>2.94</v>
      </c>
      <c r="G9" s="5">
        <f>'[2]2019  год_последний '!S9</f>
        <v>389200</v>
      </c>
      <c r="H9" s="44">
        <f t="shared" si="2"/>
        <v>20.196300102774924</v>
      </c>
      <c r="I9" s="5">
        <f>'[2]2019  год_последний '!AA9</f>
        <v>78604</v>
      </c>
      <c r="J9" s="5">
        <f>'[2]2019  год_последний '!P9</f>
        <v>0</v>
      </c>
      <c r="K9" s="5"/>
    </row>
    <row r="10" spans="1:11" s="13" customFormat="1" ht="24.75" customHeight="1">
      <c r="A10" s="11" t="s">
        <v>11</v>
      </c>
      <c r="B10" s="11" t="s">
        <v>12</v>
      </c>
      <c r="C10" s="43">
        <f t="shared" si="0"/>
        <v>0.633291286375</v>
      </c>
      <c r="D10" s="30">
        <v>0.642125</v>
      </c>
      <c r="E10" s="30">
        <v>0.986243</v>
      </c>
      <c r="F10" s="12">
        <f t="shared" si="1"/>
        <v>2.94</v>
      </c>
      <c r="G10" s="5">
        <f>'[2]2019  год_последний '!S10</f>
        <v>280000</v>
      </c>
      <c r="H10" s="44">
        <f t="shared" si="2"/>
        <v>30.742857142857144</v>
      </c>
      <c r="I10" s="5">
        <f>'[2]2019  год_последний '!AA10</f>
        <v>86080</v>
      </c>
      <c r="J10" s="5">
        <f>'[2]2019  год_последний '!P10</f>
        <v>0</v>
      </c>
      <c r="K10" s="5"/>
    </row>
    <row r="11" spans="1:11" s="13" customFormat="1" ht="24.75" customHeight="1">
      <c r="A11" s="11" t="s">
        <v>13</v>
      </c>
      <c r="B11" s="11" t="s">
        <v>14</v>
      </c>
      <c r="C11" s="43">
        <f t="shared" si="0"/>
        <v>0.47213030781200005</v>
      </c>
      <c r="D11" s="30">
        <v>0.672041</v>
      </c>
      <c r="E11" s="30">
        <v>0.702532</v>
      </c>
      <c r="F11" s="12">
        <f t="shared" si="1"/>
        <v>2.94</v>
      </c>
      <c r="G11" s="5">
        <f>'[2]2019  год_последний '!S11</f>
        <v>150200</v>
      </c>
      <c r="H11" s="44">
        <f t="shared" si="2"/>
        <v>46.50199733688415</v>
      </c>
      <c r="I11" s="5">
        <f>'[2]2019  год_последний '!AA11</f>
        <v>69846</v>
      </c>
      <c r="J11" s="5">
        <f>'[2]2019  год_последний '!P11</f>
        <v>0</v>
      </c>
      <c r="K11" s="5"/>
    </row>
    <row r="12" spans="1:11" s="13" customFormat="1" ht="24.75" customHeight="1">
      <c r="A12" s="11" t="s">
        <v>15</v>
      </c>
      <c r="B12" s="11" t="s">
        <v>16</v>
      </c>
      <c r="C12" s="43">
        <f t="shared" si="0"/>
        <v>0.535714956798</v>
      </c>
      <c r="D12" s="30">
        <v>0.769006</v>
      </c>
      <c r="E12" s="30">
        <v>0.696633</v>
      </c>
      <c r="F12" s="12">
        <f t="shared" si="1"/>
        <v>2.94</v>
      </c>
      <c r="G12" s="5">
        <f>'[2]2019  год_последний '!S12</f>
        <v>121000</v>
      </c>
      <c r="H12" s="44">
        <f t="shared" si="2"/>
        <v>48.72148760330578</v>
      </c>
      <c r="I12" s="5">
        <f>'[2]2019  год_последний '!AA12</f>
        <v>58953</v>
      </c>
      <c r="J12" s="5">
        <f>'[2]2019  год_последний '!P12</f>
        <v>0</v>
      </c>
      <c r="K12" s="5"/>
    </row>
    <row r="13" spans="1:11" s="13" customFormat="1" ht="24.75" customHeight="1">
      <c r="A13" s="11" t="s">
        <v>17</v>
      </c>
      <c r="B13" s="11" t="s">
        <v>18</v>
      </c>
      <c r="C13" s="43">
        <f t="shared" si="0"/>
        <v>0.44541393724500006</v>
      </c>
      <c r="D13" s="30">
        <v>0.645665</v>
      </c>
      <c r="E13" s="30">
        <v>0.689853</v>
      </c>
      <c r="F13" s="12">
        <f t="shared" si="1"/>
        <v>2.94</v>
      </c>
      <c r="G13" s="5">
        <f>'[2]2019  год_последний '!S13</f>
        <v>194300</v>
      </c>
      <c r="H13" s="44">
        <f t="shared" si="2"/>
        <v>42.78589809572825</v>
      </c>
      <c r="I13" s="5">
        <f>'[2]2019  год_последний '!AA13</f>
        <v>83133</v>
      </c>
      <c r="J13" s="5">
        <f>'[2]2019  год_последний '!P13</f>
        <v>0</v>
      </c>
      <c r="K13" s="5"/>
    </row>
    <row r="14" spans="1:11" s="13" customFormat="1" ht="24.75" customHeight="1">
      <c r="A14" s="11" t="s">
        <v>19</v>
      </c>
      <c r="B14" s="11" t="s">
        <v>20</v>
      </c>
      <c r="C14" s="43">
        <f t="shared" si="0"/>
        <v>0.55729992752</v>
      </c>
      <c r="D14" s="30">
        <v>0.66932</v>
      </c>
      <c r="E14" s="30">
        <v>0.832636</v>
      </c>
      <c r="F14" s="12">
        <f t="shared" si="1"/>
        <v>2.94</v>
      </c>
      <c r="G14" s="5">
        <f>'[2]2019  год_последний '!S14</f>
        <v>286800</v>
      </c>
      <c r="H14" s="44">
        <f t="shared" si="2"/>
        <v>34.25453277545328</v>
      </c>
      <c r="I14" s="5">
        <f>'[2]2019  год_последний '!AA14</f>
        <v>98242</v>
      </c>
      <c r="J14" s="5">
        <f>'[2]2019  год_последний '!P14</f>
        <v>0</v>
      </c>
      <c r="K14" s="5"/>
    </row>
    <row r="15" spans="1:11" s="13" customFormat="1" ht="24.75" customHeight="1">
      <c r="A15" s="11" t="s">
        <v>21</v>
      </c>
      <c r="B15" s="11" t="s">
        <v>22</v>
      </c>
      <c r="C15" s="43">
        <f t="shared" si="0"/>
        <v>0.49225304582000007</v>
      </c>
      <c r="D15" s="30">
        <v>0.754538</v>
      </c>
      <c r="E15" s="30">
        <v>0.65239</v>
      </c>
      <c r="F15" s="12">
        <f t="shared" si="1"/>
        <v>2.94</v>
      </c>
      <c r="G15" s="5">
        <f>'[2]2019  год_последний '!S15</f>
        <v>137200</v>
      </c>
      <c r="H15" s="44">
        <f t="shared" si="2"/>
        <v>40.51239067055394</v>
      </c>
      <c r="I15" s="5">
        <f>'[2]2019  год_последний '!AA15</f>
        <v>55583</v>
      </c>
      <c r="J15" s="5">
        <f>'[2]2019  год_последний '!P15</f>
        <v>0</v>
      </c>
      <c r="K15" s="5"/>
    </row>
    <row r="16" spans="1:11" s="13" customFormat="1" ht="24.75" customHeight="1">
      <c r="A16" s="11" t="s">
        <v>23</v>
      </c>
      <c r="B16" s="11" t="s">
        <v>24</v>
      </c>
      <c r="C16" s="43">
        <f t="shared" si="0"/>
        <v>0.86760273729</v>
      </c>
      <c r="D16" s="30">
        <v>0.83939</v>
      </c>
      <c r="E16" s="30">
        <v>1.033611</v>
      </c>
      <c r="F16" s="12">
        <f t="shared" si="1"/>
        <v>2.94</v>
      </c>
      <c r="G16" s="5">
        <f>'[2]2019  год_последний '!S16</f>
        <v>153600</v>
      </c>
      <c r="H16" s="44">
        <f t="shared" si="2"/>
        <v>26.161458333333332</v>
      </c>
      <c r="I16" s="5">
        <f>'[2]2019  год_последний '!AA16</f>
        <v>40184</v>
      </c>
      <c r="J16" s="5">
        <f>'[2]2019  год_последний '!P16</f>
        <v>0</v>
      </c>
      <c r="K16" s="5"/>
    </row>
    <row r="17" spans="1:11" s="13" customFormat="1" ht="24.75" customHeight="1">
      <c r="A17" s="11" t="s">
        <v>25</v>
      </c>
      <c r="B17" s="11" t="s">
        <v>26</v>
      </c>
      <c r="C17" s="43">
        <f t="shared" si="0"/>
        <v>1.20615908152</v>
      </c>
      <c r="D17" s="30">
        <v>0.602608</v>
      </c>
      <c r="E17" s="30">
        <v>2.001565</v>
      </c>
      <c r="F17" s="12">
        <f t="shared" si="1"/>
        <v>2.94</v>
      </c>
      <c r="G17" s="5">
        <f>'[2]2019  год_последний '!S17</f>
        <v>590000</v>
      </c>
      <c r="H17" s="44">
        <f t="shared" si="2"/>
        <v>7.611016949152543</v>
      </c>
      <c r="I17" s="5">
        <f>'[2]2019  год_последний '!AA17</f>
        <v>44905</v>
      </c>
      <c r="J17" s="5">
        <f>'[2]2019  год_последний '!P17</f>
        <v>0</v>
      </c>
      <c r="K17" s="5"/>
    </row>
    <row r="18" spans="1:11" s="13" customFormat="1" ht="24.75" customHeight="1">
      <c r="A18" s="11" t="s">
        <v>27</v>
      </c>
      <c r="B18" s="11" t="s">
        <v>28</v>
      </c>
      <c r="C18" s="43">
        <f t="shared" si="0"/>
        <v>0.573242836793</v>
      </c>
      <c r="D18" s="30">
        <v>0.713009</v>
      </c>
      <c r="E18" s="30">
        <v>0.803977</v>
      </c>
      <c r="F18" s="12">
        <f t="shared" si="1"/>
        <v>2.94</v>
      </c>
      <c r="G18" s="5">
        <f>'[2]2019  год_последний '!S18</f>
        <v>146900</v>
      </c>
      <c r="H18" s="44">
        <f t="shared" si="2"/>
        <v>34.214431586113</v>
      </c>
      <c r="I18" s="5">
        <f>'[2]2019  год_последний '!AA18</f>
        <v>50261</v>
      </c>
      <c r="J18" s="5">
        <f>'[2]2019  год_последний '!P18</f>
        <v>0</v>
      </c>
      <c r="K18" s="5"/>
    </row>
    <row r="19" spans="1:11" s="13" customFormat="1" ht="24.75" customHeight="1">
      <c r="A19" s="11" t="s">
        <v>29</v>
      </c>
      <c r="B19" s="11" t="s">
        <v>30</v>
      </c>
      <c r="C19" s="43">
        <f t="shared" si="0"/>
        <v>0.854936977504</v>
      </c>
      <c r="D19" s="30">
        <v>0.579184</v>
      </c>
      <c r="E19" s="30">
        <v>1.476106</v>
      </c>
      <c r="F19" s="12">
        <f t="shared" si="1"/>
        <v>2.94</v>
      </c>
      <c r="G19" s="5">
        <f>'[2]2019  год_последний '!S19</f>
        <v>583000</v>
      </c>
      <c r="H19" s="44">
        <f t="shared" si="2"/>
        <v>14.580960548885077</v>
      </c>
      <c r="I19" s="5">
        <f>'[2]2019  год_последний '!AA19</f>
        <v>85007</v>
      </c>
      <c r="J19" s="5">
        <f>'[2]2019  год_последний '!P19</f>
        <v>0</v>
      </c>
      <c r="K19" s="5"/>
    </row>
    <row r="20" spans="1:11" s="13" customFormat="1" ht="24.75" customHeight="1">
      <c r="A20" s="11" t="s">
        <v>31</v>
      </c>
      <c r="B20" s="11" t="s">
        <v>32</v>
      </c>
      <c r="C20" s="43">
        <f t="shared" si="0"/>
        <v>0.790975154918</v>
      </c>
      <c r="D20" s="30">
        <v>0.783742</v>
      </c>
      <c r="E20" s="30">
        <v>1.009229</v>
      </c>
      <c r="F20" s="12">
        <f t="shared" si="1"/>
        <v>2.94</v>
      </c>
      <c r="G20" s="5">
        <f>'[2]2019  год_последний '!S20</f>
        <v>178500</v>
      </c>
      <c r="H20" s="44">
        <f t="shared" si="2"/>
        <v>29.985994397759104</v>
      </c>
      <c r="I20" s="5">
        <f>'[2]2019  год_последний '!AA20</f>
        <v>53525</v>
      </c>
      <c r="J20" s="5">
        <f>'[2]2019  год_последний '!P20</f>
        <v>0</v>
      </c>
      <c r="K20" s="5"/>
    </row>
    <row r="21" spans="1:11" s="13" customFormat="1" ht="24.75" customHeight="1">
      <c r="A21" s="11" t="s">
        <v>33</v>
      </c>
      <c r="B21" s="11" t="s">
        <v>34</v>
      </c>
      <c r="C21" s="43">
        <f t="shared" si="0"/>
        <v>0.673288208242</v>
      </c>
      <c r="D21" s="30">
        <v>0.711098</v>
      </c>
      <c r="E21" s="30">
        <v>0.946829</v>
      </c>
      <c r="F21" s="12">
        <f t="shared" si="1"/>
        <v>2.94</v>
      </c>
      <c r="G21" s="5">
        <f>'[2]2019  год_последний '!S21</f>
        <v>238000</v>
      </c>
      <c r="H21" s="44">
        <f t="shared" si="2"/>
        <v>26.24831932773109</v>
      </c>
      <c r="I21" s="5">
        <f>'[2]2019  год_последний '!AA21</f>
        <v>62471</v>
      </c>
      <c r="J21" s="5">
        <f>'[2]2019  год_последний '!P21</f>
        <v>0</v>
      </c>
      <c r="K21" s="5"/>
    </row>
    <row r="22" spans="1:11" s="13" customFormat="1" ht="24.75" customHeight="1">
      <c r="A22" s="11" t="s">
        <v>35</v>
      </c>
      <c r="B22" s="11" t="s">
        <v>36</v>
      </c>
      <c r="C22" s="43">
        <f t="shared" si="0"/>
        <v>0.4371300032</v>
      </c>
      <c r="D22" s="30">
        <v>0.5984</v>
      </c>
      <c r="E22" s="30">
        <v>0.730498</v>
      </c>
      <c r="F22" s="12">
        <f t="shared" si="1"/>
        <v>2.94</v>
      </c>
      <c r="G22" s="5">
        <f>'[2]2019  год_последний '!S22</f>
        <v>373200</v>
      </c>
      <c r="H22" s="44">
        <f t="shared" si="2"/>
        <v>35.159163987138264</v>
      </c>
      <c r="I22" s="5">
        <f>'[2]2019  год_последний '!AA22</f>
        <v>131214</v>
      </c>
      <c r="J22" s="5">
        <f>'[2]2019  год_последний '!P22</f>
        <v>0</v>
      </c>
      <c r="K22" s="5"/>
    </row>
    <row r="23" spans="1:11" s="13" customFormat="1" ht="24.75" customHeight="1">
      <c r="A23" s="11" t="s">
        <v>37</v>
      </c>
      <c r="B23" s="11" t="s">
        <v>38</v>
      </c>
      <c r="C23" s="43">
        <f t="shared" si="0"/>
        <v>0.554727124606</v>
      </c>
      <c r="D23" s="30">
        <v>0.694822</v>
      </c>
      <c r="E23" s="30">
        <v>0.798373</v>
      </c>
      <c r="F23" s="12">
        <f t="shared" si="1"/>
        <v>2.94</v>
      </c>
      <c r="G23" s="5">
        <f>'[2]2019  год_последний '!S23</f>
        <v>166000</v>
      </c>
      <c r="H23" s="44">
        <f t="shared" si="2"/>
        <v>34.40542168674699</v>
      </c>
      <c r="I23" s="5">
        <f>'[2]2019  год_последний '!AA23</f>
        <v>57113</v>
      </c>
      <c r="J23" s="5">
        <f>'[2]2019  год_последний '!P23</f>
        <v>0</v>
      </c>
      <c r="K23" s="5"/>
    </row>
    <row r="24" spans="1:11" s="13" customFormat="1" ht="24.75" customHeight="1">
      <c r="A24" s="11" t="s">
        <v>39</v>
      </c>
      <c r="B24" s="11" t="s">
        <v>40</v>
      </c>
      <c r="C24" s="43">
        <f t="shared" si="0"/>
        <v>0.6113753008249999</v>
      </c>
      <c r="D24" s="30">
        <v>0.632635</v>
      </c>
      <c r="E24" s="30">
        <v>0.966395</v>
      </c>
      <c r="F24" s="12">
        <f t="shared" si="1"/>
        <v>2.94</v>
      </c>
      <c r="G24" s="5">
        <f>'[2]2019  год_последний '!S24</f>
        <v>280000</v>
      </c>
      <c r="H24" s="44">
        <f t="shared" si="2"/>
        <v>26.926785714285717</v>
      </c>
      <c r="I24" s="5">
        <f>'[2]2019  год_последний '!AA24</f>
        <v>75395</v>
      </c>
      <c r="J24" s="5">
        <f>'[2]2019  год_последний '!P24</f>
        <v>0</v>
      </c>
      <c r="K24" s="5"/>
    </row>
    <row r="25" spans="1:11" s="13" customFormat="1" ht="24.75" customHeight="1">
      <c r="A25" s="11"/>
      <c r="B25" s="11" t="s">
        <v>41</v>
      </c>
      <c r="C25" s="11"/>
      <c r="D25" s="29"/>
      <c r="E25" s="29"/>
      <c r="F25" s="12"/>
      <c r="G25" s="5">
        <f>SUM(G7:G24)</f>
        <v>5153000</v>
      </c>
      <c r="H25" s="5"/>
      <c r="I25" s="5">
        <f>SUM(I7:I24)</f>
        <v>1308843</v>
      </c>
      <c r="J25" s="5">
        <f>SUM(J7:J24)</f>
        <v>0</v>
      </c>
      <c r="K25" s="5"/>
    </row>
    <row r="26" spans="1:11" s="13" customFormat="1" ht="24.75" customHeight="1">
      <c r="A26" s="11"/>
      <c r="B26" s="11"/>
      <c r="C26" s="11"/>
      <c r="D26" s="29"/>
      <c r="E26" s="29"/>
      <c r="F26" s="12"/>
      <c r="G26" s="5"/>
      <c r="H26" s="44"/>
      <c r="I26" s="5"/>
      <c r="J26" s="5"/>
      <c r="K26" s="5"/>
    </row>
    <row r="27" spans="1:11" s="13" customFormat="1" ht="24.75" customHeight="1">
      <c r="A27" s="11" t="s">
        <v>42</v>
      </c>
      <c r="B27" s="11" t="s">
        <v>43</v>
      </c>
      <c r="C27" s="43">
        <f>D27*E27</f>
        <v>0.913800253991</v>
      </c>
      <c r="D27" s="30">
        <v>0.509189</v>
      </c>
      <c r="E27" s="30">
        <v>1.794619</v>
      </c>
      <c r="F27" s="12">
        <f>F24</f>
        <v>2.94</v>
      </c>
      <c r="G27" s="5">
        <f>'[2]2019  год_последний '!S27</f>
        <v>1326500</v>
      </c>
      <c r="H27" s="44">
        <f>I27/G27*100</f>
        <v>9.150169619298905</v>
      </c>
      <c r="I27" s="5">
        <f>'[2]2019  год_последний '!AA27</f>
        <v>121377</v>
      </c>
      <c r="J27" s="5">
        <f>'[2]2019  год_последний '!P27</f>
        <v>0</v>
      </c>
      <c r="K27" s="5"/>
    </row>
    <row r="28" spans="1:11" s="13" customFormat="1" ht="24.75" customHeight="1">
      <c r="A28" s="11" t="s">
        <v>44</v>
      </c>
      <c r="B28" s="11" t="s">
        <v>45</v>
      </c>
      <c r="C28" s="43">
        <f>D28*E28</f>
        <v>1.3774508962879999</v>
      </c>
      <c r="D28" s="30">
        <v>0.535828</v>
      </c>
      <c r="E28" s="30">
        <v>2.570696</v>
      </c>
      <c r="F28" s="12">
        <f>F27</f>
        <v>2.94</v>
      </c>
      <c r="G28" s="5">
        <f>'[2]2019  год_последний '!S28</f>
        <v>10640500</v>
      </c>
      <c r="H28" s="44">
        <f>I28/G28*100</f>
        <v>1.8731262628635872</v>
      </c>
      <c r="I28" s="5">
        <f>'[2]2019  год_последний '!AA28</f>
        <v>199310</v>
      </c>
      <c r="J28" s="5">
        <f>'[2]2019  год_последний '!P28</f>
        <v>0</v>
      </c>
      <c r="K28" s="5"/>
    </row>
    <row r="29" spans="1:11" s="13" customFormat="1" ht="24.75" customHeight="1">
      <c r="A29" s="11"/>
      <c r="B29" s="11" t="s">
        <v>46</v>
      </c>
      <c r="C29" s="11"/>
      <c r="D29" s="11"/>
      <c r="E29" s="11"/>
      <c r="F29" s="5"/>
      <c r="G29" s="5">
        <f>SUM(G27:G28)</f>
        <v>11967000</v>
      </c>
      <c r="H29" s="5"/>
      <c r="I29" s="5">
        <f>SUM(I27:I28)</f>
        <v>320687</v>
      </c>
      <c r="J29" s="5">
        <f>SUM(J27:J28)</f>
        <v>0</v>
      </c>
      <c r="K29" s="5"/>
    </row>
    <row r="30" spans="1:11" s="13" customFormat="1" ht="24.75" customHeight="1">
      <c r="A30" s="11"/>
      <c r="B30" s="11"/>
      <c r="C30" s="11"/>
      <c r="D30" s="11"/>
      <c r="E30" s="11"/>
      <c r="F30" s="6"/>
      <c r="G30" s="5"/>
      <c r="H30" s="5"/>
      <c r="I30" s="5"/>
      <c r="J30" s="5"/>
      <c r="K30" s="5"/>
    </row>
    <row r="31" spans="1:11" s="13" customFormat="1" ht="24.75" customHeight="1">
      <c r="A31" s="11" t="s">
        <v>47</v>
      </c>
      <c r="B31" s="14" t="s">
        <v>48</v>
      </c>
      <c r="C31" s="14"/>
      <c r="D31" s="14"/>
      <c r="E31" s="14"/>
      <c r="F31" s="5"/>
      <c r="G31" s="5">
        <f>G25+G29</f>
        <v>17120000</v>
      </c>
      <c r="H31" s="5"/>
      <c r="I31" s="5">
        <f>I25+I29</f>
        <v>1629530</v>
      </c>
      <c r="J31" s="5">
        <f>J25+J29</f>
        <v>0</v>
      </c>
      <c r="K31" s="5">
        <f>'[2]2019  год_последний '!$AK$31</f>
        <v>325906</v>
      </c>
    </row>
    <row r="32" spans="1:11" s="13" customFormat="1" ht="15">
      <c r="A32" s="15"/>
      <c r="B32" s="16"/>
      <c r="C32" s="16"/>
      <c r="D32" s="16"/>
      <c r="E32" s="17"/>
      <c r="F32" s="17"/>
      <c r="G32" s="17"/>
      <c r="H32" s="17"/>
      <c r="I32" s="17"/>
      <c r="J32" s="17"/>
      <c r="K32" s="17"/>
    </row>
    <row r="33" spans="9:11" ht="15">
      <c r="I33" s="13"/>
      <c r="J33" s="13"/>
      <c r="K33" s="13"/>
    </row>
    <row r="34" spans="5:11" ht="15">
      <c r="E34" s="20"/>
      <c r="F34" s="20"/>
      <c r="G34" s="20"/>
      <c r="H34" s="21"/>
      <c r="I34" s="20"/>
      <c r="J34" s="20"/>
      <c r="K34" s="20"/>
    </row>
    <row r="35" spans="5:11" ht="15">
      <c r="E35" s="22"/>
      <c r="F35" s="22"/>
      <c r="G35" s="22"/>
      <c r="I35" s="22"/>
      <c r="J35" s="22"/>
      <c r="K35" s="22"/>
    </row>
    <row r="36" spans="9:11" ht="15">
      <c r="I36" s="13"/>
      <c r="J36" s="13"/>
      <c r="K36" s="13"/>
    </row>
    <row r="37" ht="15">
      <c r="K37" s="13"/>
    </row>
    <row r="38" ht="15">
      <c r="K38" s="13"/>
    </row>
    <row r="39" ht="15">
      <c r="K39" s="13"/>
    </row>
    <row r="40" ht="15">
      <c r="K40" s="13"/>
    </row>
    <row r="41" ht="15">
      <c r="K41" s="13"/>
    </row>
    <row r="42" ht="15">
      <c r="K42" s="13"/>
    </row>
  </sheetData>
  <sheetProtection/>
  <mergeCells count="10">
    <mergeCell ref="A2:K2"/>
    <mergeCell ref="E5:E6"/>
    <mergeCell ref="G5:I5"/>
    <mergeCell ref="K5:K6"/>
    <mergeCell ref="A5:A6"/>
    <mergeCell ref="B5:B6"/>
    <mergeCell ref="D5:D6"/>
    <mergeCell ref="F5:F6"/>
    <mergeCell ref="C5:C6"/>
    <mergeCell ref="J5:J6"/>
  </mergeCells>
  <printOptions/>
  <pageMargins left="0.7874015748031497" right="0.7874015748031497" top="0.7874015748031497" bottom="0.7874015748031497" header="0.2362204724409449" footer="0.31496062992125984"/>
  <pageSetup horizontalDpi="600" verticalDpi="600" orientation="landscape" paperSize="9" scale="55" r:id="rId1"/>
  <headerFooter alignWithMargins="0"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zoomScale="70" zoomScaleNormal="70" zoomScaleSheetLayoutView="75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6" sqref="H26"/>
    </sheetView>
  </sheetViews>
  <sheetFormatPr defaultColWidth="9.125" defaultRowHeight="12.75"/>
  <cols>
    <col min="1" max="1" width="7.00390625" style="18" customWidth="1"/>
    <col min="2" max="2" width="43.00390625" style="18" customWidth="1"/>
    <col min="3" max="3" width="16.625" style="18" customWidth="1"/>
    <col min="4" max="4" width="16.50390625" style="18" customWidth="1"/>
    <col min="5" max="5" width="20.875" style="18" customWidth="1"/>
    <col min="6" max="6" width="22.125" style="13" customWidth="1"/>
    <col min="7" max="7" width="19.50390625" style="13" customWidth="1"/>
    <col min="8" max="8" width="17.375" style="19" customWidth="1"/>
    <col min="9" max="9" width="19.375" style="19" customWidth="1"/>
    <col min="10" max="10" width="24.125" style="19" customWidth="1"/>
    <col min="11" max="11" width="24.50390625" style="19" customWidth="1"/>
    <col min="12" max="16384" width="9.125" style="19" customWidth="1"/>
  </cols>
  <sheetData>
    <row r="2" spans="1:11" s="1" customFormat="1" ht="42" customHeight="1">
      <c r="A2" s="31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7" s="1" customFormat="1" ht="18">
      <c r="A3" s="7"/>
      <c r="F3" s="23"/>
      <c r="G3" s="24"/>
    </row>
    <row r="4" spans="1:11" s="1" customFormat="1" ht="15">
      <c r="A4" s="7"/>
      <c r="B4" s="7"/>
      <c r="C4" s="7"/>
      <c r="D4" s="7"/>
      <c r="E4" s="7"/>
      <c r="F4" s="8"/>
      <c r="G4" s="8"/>
      <c r="H4" s="9"/>
      <c r="I4" s="9"/>
      <c r="J4" s="9"/>
      <c r="K4" s="10" t="s">
        <v>0</v>
      </c>
    </row>
    <row r="5" spans="1:11" s="1" customFormat="1" ht="42.75" customHeight="1">
      <c r="A5" s="37" t="s">
        <v>1</v>
      </c>
      <c r="B5" s="37" t="s">
        <v>2</v>
      </c>
      <c r="C5" s="38" t="s">
        <v>54</v>
      </c>
      <c r="D5" s="38" t="s">
        <v>51</v>
      </c>
      <c r="E5" s="32" t="s">
        <v>52</v>
      </c>
      <c r="F5" s="32" t="s">
        <v>53</v>
      </c>
      <c r="G5" s="34" t="s">
        <v>55</v>
      </c>
      <c r="H5" s="35"/>
      <c r="I5" s="36"/>
      <c r="J5" s="32" t="s">
        <v>56</v>
      </c>
      <c r="K5" s="32" t="s">
        <v>59</v>
      </c>
    </row>
    <row r="6" spans="1:11" s="3" customFormat="1" ht="90" customHeight="1">
      <c r="A6" s="37"/>
      <c r="B6" s="37"/>
      <c r="C6" s="39"/>
      <c r="D6" s="39"/>
      <c r="E6" s="33"/>
      <c r="F6" s="33"/>
      <c r="G6" s="2" t="s">
        <v>3</v>
      </c>
      <c r="H6" s="2" t="s">
        <v>49</v>
      </c>
      <c r="I6" s="2" t="s">
        <v>50</v>
      </c>
      <c r="J6" s="33"/>
      <c r="K6" s="33"/>
    </row>
    <row r="7" spans="1:11" s="13" customFormat="1" ht="25.5" customHeight="1">
      <c r="A7" s="11" t="s">
        <v>5</v>
      </c>
      <c r="B7" s="11" t="s">
        <v>6</v>
      </c>
      <c r="C7" s="43">
        <f>D7*E7</f>
        <v>0.6308380650000001</v>
      </c>
      <c r="D7" s="30">
        <v>0.8525</v>
      </c>
      <c r="E7" s="30">
        <v>0.739986</v>
      </c>
      <c r="F7" s="12">
        <v>2.94</v>
      </c>
      <c r="G7" s="5">
        <f>'[2]2018  год_последний'!T9</f>
        <v>105000</v>
      </c>
      <c r="H7" s="44">
        <f>I7/G7*100</f>
        <v>44.1447619047619</v>
      </c>
      <c r="I7" s="5">
        <f>'[2]2018  год_последний'!AB9</f>
        <v>46352</v>
      </c>
      <c r="J7" s="5">
        <f>'[2]2018  год_последний'!Q9</f>
        <v>0</v>
      </c>
      <c r="K7" s="5"/>
    </row>
    <row r="8" spans="1:11" s="13" customFormat="1" ht="25.5" customHeight="1">
      <c r="A8" s="11" t="s">
        <v>7</v>
      </c>
      <c r="B8" s="11" t="s">
        <v>8</v>
      </c>
      <c r="C8" s="43">
        <f aca="true" t="shared" si="0" ref="C8:C24">D8*E8</f>
        <v>0.6648610429440001</v>
      </c>
      <c r="D8" s="30">
        <v>0.510624</v>
      </c>
      <c r="E8" s="30">
        <v>1.302056</v>
      </c>
      <c r="F8" s="12">
        <f aca="true" t="shared" si="1" ref="F8:F24">F7</f>
        <v>2.94</v>
      </c>
      <c r="G8" s="5">
        <f>'[2]2018  год_последний'!T10</f>
        <v>737000</v>
      </c>
      <c r="H8" s="44">
        <f aca="true" t="shared" si="2" ref="H8:H24">I8/G8*100</f>
        <v>17.28290366350068</v>
      </c>
      <c r="I8" s="5">
        <f>'[2]2018  год_последний'!AB10</f>
        <v>127375</v>
      </c>
      <c r="J8" s="5">
        <f>'[2]2018  год_последний'!Q10</f>
        <v>0</v>
      </c>
      <c r="K8" s="5"/>
    </row>
    <row r="9" spans="1:11" s="13" customFormat="1" ht="25.5" customHeight="1">
      <c r="A9" s="11" t="s">
        <v>9</v>
      </c>
      <c r="B9" s="11" t="s">
        <v>10</v>
      </c>
      <c r="C9" s="43">
        <f t="shared" si="0"/>
        <v>0.644718714679</v>
      </c>
      <c r="D9" s="30">
        <v>0.646841</v>
      </c>
      <c r="E9" s="30">
        <v>0.996719</v>
      </c>
      <c r="F9" s="12">
        <f t="shared" si="1"/>
        <v>2.94</v>
      </c>
      <c r="G9" s="5">
        <f>'[2]2018  год_последний'!T11</f>
        <v>350000</v>
      </c>
      <c r="H9" s="44">
        <f t="shared" si="2"/>
        <v>21.87914285714286</v>
      </c>
      <c r="I9" s="5">
        <f>'[2]2018  год_последний'!AB11</f>
        <v>76577</v>
      </c>
      <c r="J9" s="5">
        <f>'[2]2018  год_последний'!Q11</f>
        <v>0</v>
      </c>
      <c r="K9" s="5"/>
    </row>
    <row r="10" spans="1:11" s="13" customFormat="1" ht="25.5" customHeight="1">
      <c r="A10" s="11" t="s">
        <v>11</v>
      </c>
      <c r="B10" s="11" t="s">
        <v>12</v>
      </c>
      <c r="C10" s="43">
        <f t="shared" si="0"/>
        <v>0.633290690353</v>
      </c>
      <c r="D10" s="30">
        <v>0.642127</v>
      </c>
      <c r="E10" s="30">
        <v>0.986239</v>
      </c>
      <c r="F10" s="12">
        <f t="shared" si="1"/>
        <v>2.94</v>
      </c>
      <c r="G10" s="5">
        <f>'[2]2018  год_последний'!T12</f>
        <v>280000</v>
      </c>
      <c r="H10" s="44">
        <f t="shared" si="2"/>
        <v>29.95</v>
      </c>
      <c r="I10" s="5">
        <f>'[2]2018  год_последний'!AB12</f>
        <v>83860</v>
      </c>
      <c r="J10" s="5">
        <f>'[2]2018  год_последний'!Q12</f>
        <v>0</v>
      </c>
      <c r="K10" s="5"/>
    </row>
    <row r="11" spans="1:11" s="13" customFormat="1" ht="25.5" customHeight="1">
      <c r="A11" s="11" t="s">
        <v>13</v>
      </c>
      <c r="B11" s="11" t="s">
        <v>14</v>
      </c>
      <c r="C11" s="43">
        <f t="shared" si="0"/>
        <v>0.47213030781200005</v>
      </c>
      <c r="D11" s="30">
        <v>0.672041</v>
      </c>
      <c r="E11" s="30">
        <v>0.702532</v>
      </c>
      <c r="F11" s="12">
        <f t="shared" si="1"/>
        <v>2.94</v>
      </c>
      <c r="G11" s="5">
        <f>'[2]2018  год_последний'!T13</f>
        <v>150200</v>
      </c>
      <c r="H11" s="44">
        <f t="shared" si="2"/>
        <v>45.30226364846871</v>
      </c>
      <c r="I11" s="5">
        <f>'[2]2018  год_последний'!AB13</f>
        <v>68044</v>
      </c>
      <c r="J11" s="5">
        <f>'[2]2018  год_последний'!Q13</f>
        <v>0</v>
      </c>
      <c r="K11" s="5"/>
    </row>
    <row r="12" spans="1:11" s="13" customFormat="1" ht="25.5" customHeight="1">
      <c r="A12" s="11" t="s">
        <v>15</v>
      </c>
      <c r="B12" s="11" t="s">
        <v>16</v>
      </c>
      <c r="C12" s="43">
        <f t="shared" si="0"/>
        <v>0.535714956798</v>
      </c>
      <c r="D12" s="30">
        <v>0.769006</v>
      </c>
      <c r="E12" s="30">
        <v>0.696633</v>
      </c>
      <c r="F12" s="12">
        <f t="shared" si="1"/>
        <v>2.94</v>
      </c>
      <c r="G12" s="5">
        <f>'[2]2018  год_последний'!T14</f>
        <v>119700</v>
      </c>
      <c r="H12" s="44">
        <f t="shared" si="2"/>
        <v>47.980785296574766</v>
      </c>
      <c r="I12" s="5">
        <f>'[2]2018  год_последний'!AB14</f>
        <v>57433</v>
      </c>
      <c r="J12" s="5">
        <f>'[2]2018  год_последний'!Q14</f>
        <v>0</v>
      </c>
      <c r="K12" s="5"/>
    </row>
    <row r="13" spans="1:11" s="13" customFormat="1" ht="25.5" customHeight="1">
      <c r="A13" s="11" t="s">
        <v>17</v>
      </c>
      <c r="B13" s="11" t="s">
        <v>18</v>
      </c>
      <c r="C13" s="43">
        <f t="shared" si="0"/>
        <v>0.44541384886499996</v>
      </c>
      <c r="D13" s="30">
        <v>0.645663</v>
      </c>
      <c r="E13" s="30">
        <v>0.689855</v>
      </c>
      <c r="F13" s="12">
        <f t="shared" si="1"/>
        <v>2.94</v>
      </c>
      <c r="G13" s="5">
        <f>'[2]2018  год_последний'!T15</f>
        <v>193000</v>
      </c>
      <c r="H13" s="44">
        <f t="shared" si="2"/>
        <v>41.96321243523316</v>
      </c>
      <c r="I13" s="5">
        <f>'[2]2018  год_последний'!AB15</f>
        <v>80989</v>
      </c>
      <c r="J13" s="5">
        <f>'[2]2018  год_последний'!Q15</f>
        <v>0</v>
      </c>
      <c r="K13" s="5"/>
    </row>
    <row r="14" spans="1:11" s="13" customFormat="1" ht="25.5" customHeight="1">
      <c r="A14" s="11" t="s">
        <v>19</v>
      </c>
      <c r="B14" s="11" t="s">
        <v>20</v>
      </c>
      <c r="C14" s="43">
        <f t="shared" si="0"/>
        <v>0.55729992752</v>
      </c>
      <c r="D14" s="30">
        <v>0.66932</v>
      </c>
      <c r="E14" s="30">
        <v>0.832636</v>
      </c>
      <c r="F14" s="12">
        <f t="shared" si="1"/>
        <v>2.94</v>
      </c>
      <c r="G14" s="5">
        <f>'[2]2018  год_последний'!T16</f>
        <v>278000</v>
      </c>
      <c r="H14" s="44">
        <f t="shared" si="2"/>
        <v>34.42769784172662</v>
      </c>
      <c r="I14" s="5">
        <f>'[2]2018  год_последний'!AB16</f>
        <v>95709</v>
      </c>
      <c r="J14" s="5">
        <f>'[2]2018  год_последний'!Q16</f>
        <v>0</v>
      </c>
      <c r="K14" s="5"/>
    </row>
    <row r="15" spans="1:11" s="13" customFormat="1" ht="25.5" customHeight="1">
      <c r="A15" s="11" t="s">
        <v>21</v>
      </c>
      <c r="B15" s="11" t="s">
        <v>22</v>
      </c>
      <c r="C15" s="43">
        <f t="shared" si="0"/>
        <v>0.49225304582000007</v>
      </c>
      <c r="D15" s="30">
        <v>0.754538</v>
      </c>
      <c r="E15" s="30">
        <v>0.65239</v>
      </c>
      <c r="F15" s="12">
        <f t="shared" si="1"/>
        <v>2.94</v>
      </c>
      <c r="G15" s="5">
        <f>'[2]2018  год_последний'!T17</f>
        <v>130600</v>
      </c>
      <c r="H15" s="44">
        <f t="shared" si="2"/>
        <v>41.462480857580395</v>
      </c>
      <c r="I15" s="5">
        <f>'[2]2018  год_последний'!AB17</f>
        <v>54150</v>
      </c>
      <c r="J15" s="5">
        <f>'[2]2018  год_последний'!Q17</f>
        <v>0</v>
      </c>
      <c r="K15" s="5"/>
    </row>
    <row r="16" spans="1:11" s="13" customFormat="1" ht="25.5" customHeight="1">
      <c r="A16" s="11" t="s">
        <v>23</v>
      </c>
      <c r="B16" s="11" t="s">
        <v>24</v>
      </c>
      <c r="C16" s="43">
        <f t="shared" si="0"/>
        <v>0.867603319944</v>
      </c>
      <c r="D16" s="30">
        <v>0.839393</v>
      </c>
      <c r="E16" s="30">
        <v>1.033608</v>
      </c>
      <c r="F16" s="12">
        <f t="shared" si="1"/>
        <v>2.94</v>
      </c>
      <c r="G16" s="5">
        <f>'[2]2018  год_последний'!T18</f>
        <v>151400</v>
      </c>
      <c r="H16" s="44">
        <f t="shared" si="2"/>
        <v>25.857331571994717</v>
      </c>
      <c r="I16" s="5">
        <f>'[2]2018  год_последний'!AB18</f>
        <v>39148</v>
      </c>
      <c r="J16" s="5">
        <f>'[2]2018  год_последний'!Q18</f>
        <v>0</v>
      </c>
      <c r="K16" s="5"/>
    </row>
    <row r="17" spans="1:11" s="13" customFormat="1" ht="25.5" customHeight="1">
      <c r="A17" s="11" t="s">
        <v>25</v>
      </c>
      <c r="B17" s="11" t="s">
        <v>26</v>
      </c>
      <c r="C17" s="43">
        <f t="shared" si="0"/>
        <v>1.2061592966319998</v>
      </c>
      <c r="D17" s="30">
        <v>0.602606</v>
      </c>
      <c r="E17" s="30">
        <v>2.001572</v>
      </c>
      <c r="F17" s="12">
        <f t="shared" si="1"/>
        <v>2.94</v>
      </c>
      <c r="G17" s="5">
        <f>'[2]2018  год_последний'!T19</f>
        <v>569000</v>
      </c>
      <c r="H17" s="44">
        <f t="shared" si="2"/>
        <v>7.688224956063269</v>
      </c>
      <c r="I17" s="5">
        <f>'[2]2018  год_последний'!AB19</f>
        <v>43746</v>
      </c>
      <c r="J17" s="5">
        <f>'[2]2018  год_последний'!Q19</f>
        <v>0</v>
      </c>
      <c r="K17" s="5"/>
    </row>
    <row r="18" spans="1:11" s="13" customFormat="1" ht="25.5" customHeight="1">
      <c r="A18" s="11" t="s">
        <v>27</v>
      </c>
      <c r="B18" s="11" t="s">
        <v>28</v>
      </c>
      <c r="C18" s="43">
        <f t="shared" si="0"/>
        <v>0.573242836793</v>
      </c>
      <c r="D18" s="30">
        <v>0.713009</v>
      </c>
      <c r="E18" s="30">
        <v>0.803977</v>
      </c>
      <c r="F18" s="12">
        <f t="shared" si="1"/>
        <v>2.94</v>
      </c>
      <c r="G18" s="5">
        <f>'[2]2018  год_последний'!T20</f>
        <v>142600</v>
      </c>
      <c r="H18" s="44">
        <f t="shared" si="2"/>
        <v>34.33730715287518</v>
      </c>
      <c r="I18" s="5">
        <f>'[2]2018  год_последний'!AB20</f>
        <v>48965</v>
      </c>
      <c r="J18" s="5">
        <f>'[2]2018  год_последний'!Q20</f>
        <v>0</v>
      </c>
      <c r="K18" s="5"/>
    </row>
    <row r="19" spans="1:11" s="13" customFormat="1" ht="25.5" customHeight="1">
      <c r="A19" s="11" t="s">
        <v>29</v>
      </c>
      <c r="B19" s="11" t="s">
        <v>30</v>
      </c>
      <c r="C19" s="43">
        <f t="shared" si="0"/>
        <v>0.854936977504</v>
      </c>
      <c r="D19" s="30">
        <v>0.579184</v>
      </c>
      <c r="E19" s="30">
        <v>1.476106</v>
      </c>
      <c r="F19" s="12">
        <f t="shared" si="1"/>
        <v>2.94</v>
      </c>
      <c r="G19" s="5">
        <f>'[2]2018  год_последний'!T21</f>
        <v>571500</v>
      </c>
      <c r="H19" s="44">
        <f t="shared" si="2"/>
        <v>14.490813648293962</v>
      </c>
      <c r="I19" s="5">
        <f>'[2]2018  год_последний'!AB21</f>
        <v>82815</v>
      </c>
      <c r="J19" s="5">
        <f>'[2]2018  год_последний'!Q21</f>
        <v>0</v>
      </c>
      <c r="K19" s="5"/>
    </row>
    <row r="20" spans="1:11" s="13" customFormat="1" ht="25.5" customHeight="1">
      <c r="A20" s="11" t="s">
        <v>31</v>
      </c>
      <c r="B20" s="11" t="s">
        <v>32</v>
      </c>
      <c r="C20" s="43">
        <f t="shared" si="0"/>
        <v>0.79097492943</v>
      </c>
      <c r="D20" s="30">
        <v>0.783741</v>
      </c>
      <c r="E20" s="30">
        <v>1.00923</v>
      </c>
      <c r="F20" s="12">
        <f t="shared" si="1"/>
        <v>2.94</v>
      </c>
      <c r="G20" s="5">
        <f>'[2]2018  год_последний'!T22</f>
        <v>173400</v>
      </c>
      <c r="H20" s="44">
        <f t="shared" si="2"/>
        <v>30.071510957324104</v>
      </c>
      <c r="I20" s="5">
        <f>'[2]2018  год_последний'!AB22</f>
        <v>52144</v>
      </c>
      <c r="J20" s="5">
        <f>'[2]2018  год_последний'!Q22</f>
        <v>0</v>
      </c>
      <c r="K20" s="5"/>
    </row>
    <row r="21" spans="1:11" s="13" customFormat="1" ht="25.5" customHeight="1">
      <c r="A21" s="11" t="s">
        <v>33</v>
      </c>
      <c r="B21" s="11" t="s">
        <v>34</v>
      </c>
      <c r="C21" s="43">
        <f t="shared" si="0"/>
        <v>0.673288208242</v>
      </c>
      <c r="D21" s="30">
        <v>0.711098</v>
      </c>
      <c r="E21" s="30">
        <v>0.946829</v>
      </c>
      <c r="F21" s="12">
        <f t="shared" si="1"/>
        <v>2.94</v>
      </c>
      <c r="G21" s="5">
        <f>'[2]2018  год_последний'!T23</f>
        <v>222800</v>
      </c>
      <c r="H21" s="44">
        <f t="shared" si="2"/>
        <v>27.31597845601436</v>
      </c>
      <c r="I21" s="5">
        <f>'[2]2018  год_последний'!AB23</f>
        <v>60860</v>
      </c>
      <c r="J21" s="5">
        <f>'[2]2018  год_последний'!Q23</f>
        <v>0</v>
      </c>
      <c r="K21" s="5"/>
    </row>
    <row r="22" spans="1:11" s="13" customFormat="1" ht="25.5" customHeight="1">
      <c r="A22" s="11" t="s">
        <v>35</v>
      </c>
      <c r="B22" s="11" t="s">
        <v>36</v>
      </c>
      <c r="C22" s="43">
        <f t="shared" si="0"/>
        <v>0.437130267392</v>
      </c>
      <c r="D22" s="30">
        <v>0.598402</v>
      </c>
      <c r="E22" s="30">
        <v>0.730496</v>
      </c>
      <c r="F22" s="12">
        <f t="shared" si="1"/>
        <v>2.94</v>
      </c>
      <c r="G22" s="5">
        <f>'[2]2018  год_последний'!T24</f>
        <v>331400</v>
      </c>
      <c r="H22" s="44">
        <f t="shared" si="2"/>
        <v>38.572721786360894</v>
      </c>
      <c r="I22" s="5">
        <f>'[2]2018  год_последний'!AB24</f>
        <v>127830</v>
      </c>
      <c r="J22" s="5">
        <f>'[2]2018  год_последний'!Q24</f>
        <v>0</v>
      </c>
      <c r="K22" s="5"/>
    </row>
    <row r="23" spans="1:11" s="13" customFormat="1" ht="25.5" customHeight="1">
      <c r="A23" s="11" t="s">
        <v>37</v>
      </c>
      <c r="B23" s="11" t="s">
        <v>38</v>
      </c>
      <c r="C23" s="43">
        <f t="shared" si="0"/>
        <v>0.554727124606</v>
      </c>
      <c r="D23" s="30">
        <v>0.694822</v>
      </c>
      <c r="E23" s="30">
        <v>0.798373</v>
      </c>
      <c r="F23" s="12">
        <f t="shared" si="1"/>
        <v>2.94</v>
      </c>
      <c r="G23" s="5">
        <f>'[2]2018  год_последний'!T25</f>
        <v>146500</v>
      </c>
      <c r="H23" s="44">
        <f t="shared" si="2"/>
        <v>37.97952218430034</v>
      </c>
      <c r="I23" s="5">
        <f>'[2]2018  год_последний'!AB25</f>
        <v>55640</v>
      </c>
      <c r="J23" s="5">
        <f>'[2]2018  год_последний'!Q25</f>
        <v>0</v>
      </c>
      <c r="K23" s="5"/>
    </row>
    <row r="24" spans="1:11" s="13" customFormat="1" ht="25.5" customHeight="1">
      <c r="A24" s="11" t="s">
        <v>39</v>
      </c>
      <c r="B24" s="11" t="s">
        <v>40</v>
      </c>
      <c r="C24" s="43">
        <f t="shared" si="0"/>
        <v>0.611375001948</v>
      </c>
      <c r="D24" s="30">
        <v>0.632636</v>
      </c>
      <c r="E24" s="30">
        <v>0.966393</v>
      </c>
      <c r="F24" s="12">
        <f t="shared" si="1"/>
        <v>2.94</v>
      </c>
      <c r="G24" s="5">
        <f>'[2]2018  год_последний'!T26</f>
        <v>259200</v>
      </c>
      <c r="H24" s="44">
        <f t="shared" si="2"/>
        <v>28.337191358024693</v>
      </c>
      <c r="I24" s="5">
        <f>'[2]2018  год_последний'!AB26</f>
        <v>73450</v>
      </c>
      <c r="J24" s="5">
        <f>'[2]2018  год_последний'!Q26</f>
        <v>0</v>
      </c>
      <c r="K24" s="5"/>
    </row>
    <row r="25" spans="1:11" s="13" customFormat="1" ht="25.5" customHeight="1">
      <c r="A25" s="11"/>
      <c r="B25" s="11" t="s">
        <v>41</v>
      </c>
      <c r="C25" s="11"/>
      <c r="D25" s="29"/>
      <c r="E25" s="29"/>
      <c r="F25" s="12"/>
      <c r="G25" s="5">
        <f>SUM(G7:G24)</f>
        <v>4911300</v>
      </c>
      <c r="H25" s="5"/>
      <c r="I25" s="5">
        <f>SUM(I7:I24)</f>
        <v>1275087</v>
      </c>
      <c r="J25" s="5">
        <f>SUM(J7:J24)</f>
        <v>0</v>
      </c>
      <c r="K25" s="5"/>
    </row>
    <row r="26" spans="1:11" s="13" customFormat="1" ht="25.5" customHeight="1">
      <c r="A26" s="11"/>
      <c r="B26" s="11"/>
      <c r="C26" s="11"/>
      <c r="D26" s="29"/>
      <c r="E26" s="29"/>
      <c r="F26" s="12"/>
      <c r="G26" s="5"/>
      <c r="H26" s="44"/>
      <c r="I26" s="5"/>
      <c r="J26" s="5"/>
      <c r="K26" s="5"/>
    </row>
    <row r="27" spans="1:11" s="13" customFormat="1" ht="25.5" customHeight="1">
      <c r="A27" s="11" t="s">
        <v>42</v>
      </c>
      <c r="B27" s="11" t="s">
        <v>43</v>
      </c>
      <c r="C27" s="43">
        <f>D27*E27</f>
        <v>0.913800229062</v>
      </c>
      <c r="D27" s="30">
        <v>0.509187</v>
      </c>
      <c r="E27" s="30">
        <v>1.794626</v>
      </c>
      <c r="F27" s="12">
        <f>F24</f>
        <v>2.94</v>
      </c>
      <c r="G27" s="5">
        <f>'[2]2018  год_последний'!T29</f>
        <v>1258200</v>
      </c>
      <c r="H27" s="44">
        <f>I27/G27*100</f>
        <v>9.39794945159752</v>
      </c>
      <c r="I27" s="5">
        <f>'[2]2018  год_последний'!AB29</f>
        <v>118245</v>
      </c>
      <c r="J27" s="5">
        <f>'[2]2018  год_последний'!Q29</f>
        <v>0</v>
      </c>
      <c r="K27" s="5"/>
    </row>
    <row r="28" spans="1:11" s="13" customFormat="1" ht="25.5" customHeight="1">
      <c r="A28" s="11" t="s">
        <v>44</v>
      </c>
      <c r="B28" s="11" t="s">
        <v>45</v>
      </c>
      <c r="C28" s="43">
        <f>D28*E28</f>
        <v>1.377451113156</v>
      </c>
      <c r="D28" s="30">
        <v>0.535826</v>
      </c>
      <c r="E28" s="30">
        <v>2.570706</v>
      </c>
      <c r="F28" s="12">
        <f>F27</f>
        <v>2.94</v>
      </c>
      <c r="G28" s="5">
        <f>'[2]2018  год_последний'!T30</f>
        <v>10132500</v>
      </c>
      <c r="H28" s="44">
        <f>I28/G28*100</f>
        <v>1.916239822353812</v>
      </c>
      <c r="I28" s="5">
        <f>'[2]2018  год_последний'!AB30</f>
        <v>194163</v>
      </c>
      <c r="J28" s="5">
        <f>'[2]2018  год_последний'!Q30</f>
        <v>0</v>
      </c>
      <c r="K28" s="5"/>
    </row>
    <row r="29" spans="1:11" s="13" customFormat="1" ht="25.5" customHeight="1">
      <c r="A29" s="11"/>
      <c r="B29" s="11" t="s">
        <v>46</v>
      </c>
      <c r="C29" s="11"/>
      <c r="D29" s="11"/>
      <c r="E29" s="11"/>
      <c r="F29" s="5"/>
      <c r="G29" s="5">
        <f>SUM(G27:G28)</f>
        <v>11390700</v>
      </c>
      <c r="H29" s="5"/>
      <c r="I29" s="5">
        <f>SUM(I27:I28)</f>
        <v>312408</v>
      </c>
      <c r="J29" s="5">
        <f>SUM(J27:J28)</f>
        <v>0</v>
      </c>
      <c r="K29" s="5"/>
    </row>
    <row r="30" spans="1:11" s="13" customFormat="1" ht="25.5" customHeight="1">
      <c r="A30" s="11"/>
      <c r="B30" s="11"/>
      <c r="C30" s="11"/>
      <c r="D30" s="11"/>
      <c r="E30" s="11"/>
      <c r="F30" s="6"/>
      <c r="G30" s="5"/>
      <c r="H30" s="5"/>
      <c r="I30" s="5"/>
      <c r="J30" s="5"/>
      <c r="K30" s="5"/>
    </row>
    <row r="31" spans="1:11" s="13" customFormat="1" ht="25.5" customHeight="1">
      <c r="A31" s="11" t="s">
        <v>47</v>
      </c>
      <c r="B31" s="14" t="s">
        <v>48</v>
      </c>
      <c r="C31" s="14"/>
      <c r="D31" s="14"/>
      <c r="E31" s="14"/>
      <c r="F31" s="5"/>
      <c r="G31" s="5">
        <f>G25+G29</f>
        <v>16302000</v>
      </c>
      <c r="H31" s="5"/>
      <c r="I31" s="5">
        <f>I25+I29</f>
        <v>1587495</v>
      </c>
      <c r="J31" s="5">
        <f>J25+J29</f>
        <v>0</v>
      </c>
      <c r="K31" s="5">
        <f>'[2]2018  год_последний'!$AL$33</f>
        <v>317499</v>
      </c>
    </row>
    <row r="32" spans="1:11" s="13" customFormat="1" ht="15">
      <c r="A32" s="15"/>
      <c r="B32" s="16"/>
      <c r="C32" s="16"/>
      <c r="D32" s="16"/>
      <c r="E32" s="16"/>
      <c r="F32" s="17"/>
      <c r="G32" s="17"/>
      <c r="H32" s="17"/>
      <c r="I32" s="17"/>
      <c r="J32" s="17"/>
      <c r="K32" s="17"/>
    </row>
    <row r="33" spans="9:11" ht="15">
      <c r="I33" s="13"/>
      <c r="J33" s="13"/>
      <c r="K33" s="13"/>
    </row>
    <row r="34" spans="6:11" ht="15">
      <c r="F34" s="20"/>
      <c r="G34" s="20"/>
      <c r="H34" s="21"/>
      <c r="I34" s="20"/>
      <c r="J34" s="20"/>
      <c r="K34" s="20"/>
    </row>
    <row r="35" spans="6:11" ht="15">
      <c r="F35" s="22"/>
      <c r="G35" s="22"/>
      <c r="I35" s="22"/>
      <c r="J35" s="22"/>
      <c r="K35" s="22"/>
    </row>
    <row r="36" spans="9:11" ht="15">
      <c r="I36" s="13"/>
      <c r="J36" s="13"/>
      <c r="K36" s="13"/>
    </row>
  </sheetData>
  <sheetProtection/>
  <mergeCells count="10">
    <mergeCell ref="A2:K2"/>
    <mergeCell ref="K5:K6"/>
    <mergeCell ref="A5:A6"/>
    <mergeCell ref="B5:B6"/>
    <mergeCell ref="F5:F6"/>
    <mergeCell ref="G5:I5"/>
    <mergeCell ref="C5:C6"/>
    <mergeCell ref="D5:D6"/>
    <mergeCell ref="E5:E6"/>
    <mergeCell ref="J5:J6"/>
  </mergeCells>
  <printOptions/>
  <pageMargins left="0.7874015748031497" right="0.7874015748031497" top="0.7874015748031497" bottom="0.7874015748031497" header="0.2362204724409449" footer="0.31496062992125984"/>
  <pageSetup horizontalDpi="600" verticalDpi="600" orientation="landscape" paperSize="9" scale="55" r:id="rId1"/>
  <headerFooter alignWithMargins="0"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="60" zoomScaleNormal="60" zoomScaleSheetLayoutView="75" zoomScalePageLayoutView="0" workbookViewId="0" topLeftCell="A1">
      <pane xSplit="2" ySplit="6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3" sqref="K33"/>
    </sheetView>
  </sheetViews>
  <sheetFormatPr defaultColWidth="9.125" defaultRowHeight="12.75"/>
  <cols>
    <col min="1" max="1" width="7.00390625" style="18" customWidth="1"/>
    <col min="2" max="2" width="43.00390625" style="18" customWidth="1"/>
    <col min="3" max="3" width="16.375" style="18" customWidth="1"/>
    <col min="4" max="4" width="15.50390625" style="19" customWidth="1"/>
    <col min="5" max="5" width="19.875" style="13" customWidth="1"/>
    <col min="6" max="6" width="20.50390625" style="13" customWidth="1"/>
    <col min="7" max="7" width="19.375" style="13" customWidth="1"/>
    <col min="8" max="8" width="17.50390625" style="19" customWidth="1"/>
    <col min="9" max="9" width="17.625" style="19" customWidth="1"/>
    <col min="10" max="10" width="24.375" style="19" customWidth="1"/>
    <col min="11" max="11" width="26.125" style="13" customWidth="1"/>
    <col min="12" max="12" width="17.375" style="19" customWidth="1"/>
    <col min="13" max="16384" width="9.125" style="19" customWidth="1"/>
  </cols>
  <sheetData>
    <row r="2" spans="1:12" s="1" customFormat="1" ht="42.75" customHeight="1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1" s="1" customFormat="1" ht="18">
      <c r="A3" s="7"/>
      <c r="B3" s="25"/>
      <c r="C3" s="25"/>
      <c r="E3" s="23"/>
      <c r="F3" s="23"/>
      <c r="G3" s="24"/>
      <c r="K3" s="24"/>
    </row>
    <row r="4" spans="1:11" s="1" customFormat="1" ht="15">
      <c r="A4" s="7"/>
      <c r="B4" s="7"/>
      <c r="C4" s="7"/>
      <c r="D4" s="26"/>
      <c r="E4" s="8"/>
      <c r="F4" s="8"/>
      <c r="G4" s="8"/>
      <c r="H4" s="9"/>
      <c r="I4" s="9"/>
      <c r="J4" s="9"/>
      <c r="K4" s="10" t="s">
        <v>0</v>
      </c>
    </row>
    <row r="5" spans="1:12" s="1" customFormat="1" ht="40.5" customHeight="1">
      <c r="A5" s="37" t="s">
        <v>1</v>
      </c>
      <c r="B5" s="37" t="s">
        <v>2</v>
      </c>
      <c r="C5" s="38" t="s">
        <v>54</v>
      </c>
      <c r="D5" s="38" t="s">
        <v>51</v>
      </c>
      <c r="E5" s="32" t="s">
        <v>52</v>
      </c>
      <c r="F5" s="32" t="s">
        <v>53</v>
      </c>
      <c r="G5" s="34" t="s">
        <v>55</v>
      </c>
      <c r="H5" s="35"/>
      <c r="I5" s="36"/>
      <c r="J5" s="32" t="s">
        <v>56</v>
      </c>
      <c r="K5" s="42" t="s">
        <v>57</v>
      </c>
      <c r="L5" s="40" t="s">
        <v>58</v>
      </c>
    </row>
    <row r="6" spans="1:12" s="3" customFormat="1" ht="92.25" customHeight="1">
      <c r="A6" s="37"/>
      <c r="B6" s="37"/>
      <c r="C6" s="39"/>
      <c r="D6" s="39"/>
      <c r="E6" s="33"/>
      <c r="F6" s="33"/>
      <c r="G6" s="2" t="s">
        <v>3</v>
      </c>
      <c r="H6" s="2" t="s">
        <v>49</v>
      </c>
      <c r="I6" s="2" t="s">
        <v>4</v>
      </c>
      <c r="J6" s="33"/>
      <c r="K6" s="42"/>
      <c r="L6" s="41"/>
    </row>
    <row r="7" spans="1:12" s="13" customFormat="1" ht="24.75" customHeight="1">
      <c r="A7" s="11" t="s">
        <v>5</v>
      </c>
      <c r="B7" s="11" t="s">
        <v>6</v>
      </c>
      <c r="C7" s="43">
        <f>D7*E7</f>
        <v>0.6308380650000001</v>
      </c>
      <c r="D7" s="30">
        <v>0.8525</v>
      </c>
      <c r="E7" s="30">
        <v>0.739986</v>
      </c>
      <c r="F7" s="12">
        <v>3.15</v>
      </c>
      <c r="G7" s="5">
        <f>'[2]2017  год_последний'!AI10</f>
        <v>100000</v>
      </c>
      <c r="H7" s="44">
        <f>I7/G7*100</f>
        <v>69.7973</v>
      </c>
      <c r="I7" s="5">
        <f>'[2]2017  год_последний'!AV10</f>
        <v>69797.3</v>
      </c>
      <c r="J7" s="5">
        <f>'[2]2017  год_последний'!X10</f>
        <v>43269.8</v>
      </c>
      <c r="K7" s="5"/>
      <c r="L7" s="45">
        <f>SUM(J7:K7)</f>
        <v>43269.8</v>
      </c>
    </row>
    <row r="8" spans="1:12" s="13" customFormat="1" ht="24.75" customHeight="1">
      <c r="A8" s="11" t="s">
        <v>7</v>
      </c>
      <c r="B8" s="11" t="s">
        <v>8</v>
      </c>
      <c r="C8" s="43">
        <f aca="true" t="shared" si="0" ref="C8:C24">D8*E8</f>
        <v>0.664860762134</v>
      </c>
      <c r="D8" s="30">
        <v>0.510623</v>
      </c>
      <c r="E8" s="30">
        <v>1.302058</v>
      </c>
      <c r="F8" s="12">
        <f aca="true" t="shared" si="1" ref="F8:F24">F7</f>
        <v>3.15</v>
      </c>
      <c r="G8" s="5">
        <f>'[2]2017  год_последний'!AI11</f>
        <v>734000</v>
      </c>
      <c r="H8" s="44">
        <f aca="true" t="shared" si="2" ref="H8:H24">I8/G8*100</f>
        <v>22.000940054495914</v>
      </c>
      <c r="I8" s="5">
        <f>'[2]2017  год_последний'!AV11</f>
        <v>161486.9</v>
      </c>
      <c r="J8" s="5">
        <f>'[2]2017  год_последний'!X11</f>
        <v>13049</v>
      </c>
      <c r="K8" s="5"/>
      <c r="L8" s="45">
        <f aca="true" t="shared" si="3" ref="L8:L24">SUM(J8:K8)</f>
        <v>13049</v>
      </c>
    </row>
    <row r="9" spans="1:12" s="13" customFormat="1" ht="24.75" customHeight="1">
      <c r="A9" s="11" t="s">
        <v>9</v>
      </c>
      <c r="B9" s="11" t="s">
        <v>10</v>
      </c>
      <c r="C9" s="43">
        <f t="shared" si="0"/>
        <v>0.6447190116399999</v>
      </c>
      <c r="D9" s="30">
        <v>0.64684</v>
      </c>
      <c r="E9" s="30">
        <v>0.996721</v>
      </c>
      <c r="F9" s="12">
        <f t="shared" si="1"/>
        <v>3.15</v>
      </c>
      <c r="G9" s="5">
        <f>'[2]2017  год_последний'!AI12</f>
        <v>323000</v>
      </c>
      <c r="H9" s="44">
        <f t="shared" si="2"/>
        <v>41.759473684210526</v>
      </c>
      <c r="I9" s="5">
        <f>'[2]2017  год_последний'!AV12</f>
        <v>134883.1</v>
      </c>
      <c r="J9" s="5">
        <f>'[2]2017  год_последний'!X12</f>
        <v>78938.3</v>
      </c>
      <c r="K9" s="5"/>
      <c r="L9" s="45">
        <f t="shared" si="3"/>
        <v>78938.3</v>
      </c>
    </row>
    <row r="10" spans="1:12" s="13" customFormat="1" ht="24.75" customHeight="1">
      <c r="A10" s="11" t="s">
        <v>11</v>
      </c>
      <c r="B10" s="11" t="s">
        <v>12</v>
      </c>
      <c r="C10" s="43">
        <f t="shared" si="0"/>
        <v>0.633291286375</v>
      </c>
      <c r="D10" s="30">
        <v>0.642125</v>
      </c>
      <c r="E10" s="30">
        <v>0.986243</v>
      </c>
      <c r="F10" s="12">
        <f t="shared" si="1"/>
        <v>3.15</v>
      </c>
      <c r="G10" s="5">
        <f>'[2]2017  год_последний'!AI13</f>
        <v>306900</v>
      </c>
      <c r="H10" s="44">
        <f t="shared" si="2"/>
        <v>30.044639947865754</v>
      </c>
      <c r="I10" s="5">
        <f>'[2]2017  год_последний'!AV13</f>
        <v>92207</v>
      </c>
      <c r="J10" s="5">
        <f>'[2]2017  год_последний'!X13</f>
        <v>25971.4</v>
      </c>
      <c r="K10" s="5"/>
      <c r="L10" s="45">
        <f t="shared" si="3"/>
        <v>25971.4</v>
      </c>
    </row>
    <row r="11" spans="1:12" s="13" customFormat="1" ht="24.75" customHeight="1">
      <c r="A11" s="11" t="s">
        <v>13</v>
      </c>
      <c r="B11" s="11" t="s">
        <v>14</v>
      </c>
      <c r="C11" s="43">
        <f t="shared" si="0"/>
        <v>0.47213030781200005</v>
      </c>
      <c r="D11" s="30">
        <v>0.672041</v>
      </c>
      <c r="E11" s="30">
        <v>0.702532</v>
      </c>
      <c r="F11" s="12">
        <f t="shared" si="1"/>
        <v>3.15</v>
      </c>
      <c r="G11" s="5">
        <f>'[2]2017  год_последний'!AI14</f>
        <v>150000</v>
      </c>
      <c r="H11" s="44">
        <f t="shared" si="2"/>
        <v>66.72633333333333</v>
      </c>
      <c r="I11" s="5">
        <f>'[2]2017  год_последний'!AV14</f>
        <v>100089.5</v>
      </c>
      <c r="J11" s="5">
        <f>'[2]2017  год_последний'!X14</f>
        <v>49629.9</v>
      </c>
      <c r="K11" s="5"/>
      <c r="L11" s="45">
        <f t="shared" si="3"/>
        <v>49629.9</v>
      </c>
    </row>
    <row r="12" spans="1:12" s="13" customFormat="1" ht="24.75" customHeight="1">
      <c r="A12" s="11" t="s">
        <v>15</v>
      </c>
      <c r="B12" s="11" t="s">
        <v>16</v>
      </c>
      <c r="C12" s="43">
        <f t="shared" si="0"/>
        <v>0.535714956798</v>
      </c>
      <c r="D12" s="30">
        <v>0.769006</v>
      </c>
      <c r="E12" s="30">
        <v>0.696633</v>
      </c>
      <c r="F12" s="12">
        <f t="shared" si="1"/>
        <v>3.15</v>
      </c>
      <c r="G12" s="5">
        <f>'[2]2017  год_последний'!AI15</f>
        <v>118500</v>
      </c>
      <c r="H12" s="44">
        <f t="shared" si="2"/>
        <v>74.31097046413501</v>
      </c>
      <c r="I12" s="5">
        <f>'[2]2017  год_последний'!AV15</f>
        <v>88058.5</v>
      </c>
      <c r="J12" s="5">
        <f>'[2]2017  год_последний'!X15</f>
        <v>24574.7</v>
      </c>
      <c r="K12" s="5"/>
      <c r="L12" s="45">
        <f t="shared" si="3"/>
        <v>24574.7</v>
      </c>
    </row>
    <row r="13" spans="1:12" s="13" customFormat="1" ht="24.75" customHeight="1">
      <c r="A13" s="11" t="s">
        <v>17</v>
      </c>
      <c r="B13" s="11" t="s">
        <v>18</v>
      </c>
      <c r="C13" s="43">
        <f t="shared" si="0"/>
        <v>0.445413981432</v>
      </c>
      <c r="D13" s="30">
        <v>0.645666</v>
      </c>
      <c r="E13" s="30">
        <v>0.689852</v>
      </c>
      <c r="F13" s="12">
        <f t="shared" si="1"/>
        <v>3.15</v>
      </c>
      <c r="G13" s="5">
        <f>'[2]2017  год_последний'!AI16</f>
        <v>191000</v>
      </c>
      <c r="H13" s="44">
        <f t="shared" si="2"/>
        <v>71.96586387434554</v>
      </c>
      <c r="I13" s="5">
        <f>'[2]2017  год_последний'!AV16</f>
        <v>137454.8</v>
      </c>
      <c r="J13" s="5">
        <f>'[2]2017  год_последний'!X16</f>
        <v>62378.9</v>
      </c>
      <c r="K13" s="5"/>
      <c r="L13" s="45">
        <f t="shared" si="3"/>
        <v>62378.9</v>
      </c>
    </row>
    <row r="14" spans="1:12" s="13" customFormat="1" ht="24.75" customHeight="1">
      <c r="A14" s="11" t="s">
        <v>19</v>
      </c>
      <c r="B14" s="11" t="s">
        <v>20</v>
      </c>
      <c r="C14" s="43">
        <f t="shared" si="0"/>
        <v>0.55729992752</v>
      </c>
      <c r="D14" s="30">
        <v>0.66932</v>
      </c>
      <c r="E14" s="30">
        <v>0.832636</v>
      </c>
      <c r="F14" s="12">
        <f t="shared" si="1"/>
        <v>3.15</v>
      </c>
      <c r="G14" s="5">
        <f>'[2]2017  год_последний'!AI17</f>
        <v>268000</v>
      </c>
      <c r="H14" s="44">
        <f t="shared" si="2"/>
        <v>47.05119402985075</v>
      </c>
      <c r="I14" s="5">
        <f>'[2]2017  год_последний'!AV17</f>
        <v>126097.2</v>
      </c>
      <c r="J14" s="5">
        <f>'[2]2017  год_последний'!X17</f>
        <v>16650.7</v>
      </c>
      <c r="K14" s="5"/>
      <c r="L14" s="45">
        <f t="shared" si="3"/>
        <v>16650.7</v>
      </c>
    </row>
    <row r="15" spans="1:12" s="13" customFormat="1" ht="24.75" customHeight="1">
      <c r="A15" s="11" t="s">
        <v>21</v>
      </c>
      <c r="B15" s="11" t="s">
        <v>22</v>
      </c>
      <c r="C15" s="43">
        <f t="shared" si="0"/>
        <v>0.492253250112</v>
      </c>
      <c r="D15" s="30">
        <v>0.754536</v>
      </c>
      <c r="E15" s="30">
        <v>0.652392</v>
      </c>
      <c r="F15" s="12">
        <f t="shared" si="1"/>
        <v>3.15</v>
      </c>
      <c r="G15" s="5">
        <f>'[2]2017  год_последний'!AI18</f>
        <v>121500</v>
      </c>
      <c r="H15" s="44">
        <f t="shared" si="2"/>
        <v>75.70880658436214</v>
      </c>
      <c r="I15" s="5">
        <f>'[2]2017  год_последний'!AV18</f>
        <v>91986.2</v>
      </c>
      <c r="J15" s="5">
        <f>'[2]2017  год_последний'!X18</f>
        <v>105237.1</v>
      </c>
      <c r="K15" s="5"/>
      <c r="L15" s="45">
        <f t="shared" si="3"/>
        <v>105237.1</v>
      </c>
    </row>
    <row r="16" spans="1:12" s="13" customFormat="1" ht="24.75" customHeight="1">
      <c r="A16" s="11" t="s">
        <v>23</v>
      </c>
      <c r="B16" s="11" t="s">
        <v>24</v>
      </c>
      <c r="C16" s="43">
        <f t="shared" si="0"/>
        <v>0.867603319944</v>
      </c>
      <c r="D16" s="30">
        <v>0.839393</v>
      </c>
      <c r="E16" s="30">
        <v>1.033608</v>
      </c>
      <c r="F16" s="12">
        <f t="shared" si="1"/>
        <v>3.15</v>
      </c>
      <c r="G16" s="5">
        <f>'[2]2017  год_последний'!AI19</f>
        <v>148000</v>
      </c>
      <c r="H16" s="44">
        <f t="shared" si="2"/>
        <v>44.23756756756757</v>
      </c>
      <c r="I16" s="5">
        <f>'[2]2017  год_последний'!AV19</f>
        <v>65471.6</v>
      </c>
      <c r="J16" s="5">
        <f>'[2]2017  год_последний'!X19</f>
        <v>61651.8</v>
      </c>
      <c r="K16" s="5"/>
      <c r="L16" s="45">
        <f t="shared" si="3"/>
        <v>61651.8</v>
      </c>
    </row>
    <row r="17" spans="1:12" s="13" customFormat="1" ht="24.75" customHeight="1">
      <c r="A17" s="11" t="s">
        <v>25</v>
      </c>
      <c r="B17" s="11" t="s">
        <v>26</v>
      </c>
      <c r="C17" s="43">
        <f t="shared" si="0"/>
        <v>1.2061592966319998</v>
      </c>
      <c r="D17" s="30">
        <v>0.602606</v>
      </c>
      <c r="E17" s="30">
        <v>2.001572</v>
      </c>
      <c r="F17" s="12">
        <f t="shared" si="1"/>
        <v>3.15</v>
      </c>
      <c r="G17" s="5">
        <f>'[2]2017  год_последний'!AI20</f>
        <v>588000</v>
      </c>
      <c r="H17" s="44">
        <f t="shared" si="2"/>
        <v>20.169914965986397</v>
      </c>
      <c r="I17" s="5">
        <f>'[2]2017  год_последний'!AV20</f>
        <v>118599.1</v>
      </c>
      <c r="J17" s="5">
        <f>'[2]2017  год_последний'!X20</f>
        <v>55610.3</v>
      </c>
      <c r="K17" s="5"/>
      <c r="L17" s="45">
        <f t="shared" si="3"/>
        <v>55610.3</v>
      </c>
    </row>
    <row r="18" spans="1:12" s="13" customFormat="1" ht="24.75" customHeight="1">
      <c r="A18" s="11" t="s">
        <v>27</v>
      </c>
      <c r="B18" s="11" t="s">
        <v>28</v>
      </c>
      <c r="C18" s="43">
        <f t="shared" si="0"/>
        <v>0.573242836793</v>
      </c>
      <c r="D18" s="30">
        <v>0.713009</v>
      </c>
      <c r="E18" s="30">
        <v>0.803977</v>
      </c>
      <c r="F18" s="12">
        <f t="shared" si="1"/>
        <v>3.15</v>
      </c>
      <c r="G18" s="5">
        <f>'[2]2017  год_последний'!AI21</f>
        <v>138000</v>
      </c>
      <c r="H18" s="44">
        <f t="shared" si="2"/>
        <v>65.99376811594202</v>
      </c>
      <c r="I18" s="5">
        <f>'[2]2017  год_последний'!AV21</f>
        <v>91071.4</v>
      </c>
      <c r="J18" s="5">
        <f>'[2]2017  год_последний'!X21</f>
        <v>79335.4</v>
      </c>
      <c r="K18" s="5"/>
      <c r="L18" s="45">
        <f t="shared" si="3"/>
        <v>79335.4</v>
      </c>
    </row>
    <row r="19" spans="1:12" s="13" customFormat="1" ht="24.75" customHeight="1">
      <c r="A19" s="11" t="s">
        <v>29</v>
      </c>
      <c r="B19" s="11" t="s">
        <v>30</v>
      </c>
      <c r="C19" s="43">
        <f t="shared" si="0"/>
        <v>0.854936977504</v>
      </c>
      <c r="D19" s="30">
        <v>0.579184</v>
      </c>
      <c r="E19" s="30">
        <v>1.476106</v>
      </c>
      <c r="F19" s="12">
        <f t="shared" si="1"/>
        <v>3.15</v>
      </c>
      <c r="G19" s="5">
        <f>'[2]2017  год_последний'!AI22</f>
        <v>574000</v>
      </c>
      <c r="H19" s="44">
        <f t="shared" si="2"/>
        <v>16.37909407665505</v>
      </c>
      <c r="I19" s="5">
        <f>'[2]2017  год_последний'!AV22</f>
        <v>94016</v>
      </c>
      <c r="J19" s="5">
        <f>'[2]2017  год_последний'!X22</f>
        <v>6282.9</v>
      </c>
      <c r="K19" s="5"/>
      <c r="L19" s="45">
        <f t="shared" si="3"/>
        <v>6282.9</v>
      </c>
    </row>
    <row r="20" spans="1:12" s="13" customFormat="1" ht="24.75" customHeight="1">
      <c r="A20" s="11" t="s">
        <v>31</v>
      </c>
      <c r="B20" s="11" t="s">
        <v>32</v>
      </c>
      <c r="C20" s="43">
        <f t="shared" si="0"/>
        <v>0.79097492943</v>
      </c>
      <c r="D20" s="30">
        <v>0.783741</v>
      </c>
      <c r="E20" s="30">
        <v>1.00923</v>
      </c>
      <c r="F20" s="12">
        <f t="shared" si="1"/>
        <v>3.15</v>
      </c>
      <c r="G20" s="5">
        <f>'[2]2017  год_последний'!AI23</f>
        <v>168500</v>
      </c>
      <c r="H20" s="44">
        <f t="shared" si="2"/>
        <v>54.98866468842729</v>
      </c>
      <c r="I20" s="5">
        <f>'[2]2017  год_последний'!AV23</f>
        <v>92655.9</v>
      </c>
      <c r="J20" s="5">
        <f>'[2]2017  год_последний'!X23</f>
        <v>63852.5</v>
      </c>
      <c r="K20" s="5"/>
      <c r="L20" s="45">
        <f t="shared" si="3"/>
        <v>63852.5</v>
      </c>
    </row>
    <row r="21" spans="1:12" s="13" customFormat="1" ht="24.75" customHeight="1">
      <c r="A21" s="11" t="s">
        <v>33</v>
      </c>
      <c r="B21" s="11" t="s">
        <v>34</v>
      </c>
      <c r="C21" s="43">
        <f t="shared" si="0"/>
        <v>0.673287732873</v>
      </c>
      <c r="D21" s="30">
        <v>0.711099</v>
      </c>
      <c r="E21" s="30">
        <v>0.946827</v>
      </c>
      <c r="F21" s="12">
        <f t="shared" si="1"/>
        <v>3.15</v>
      </c>
      <c r="G21" s="5">
        <f>'[2]2017  год_последний'!AI24</f>
        <v>211500</v>
      </c>
      <c r="H21" s="44">
        <f t="shared" si="2"/>
        <v>38.52387706855792</v>
      </c>
      <c r="I21" s="5">
        <f>'[2]2017  год_последний'!AV24</f>
        <v>81478</v>
      </c>
      <c r="J21" s="5">
        <f>'[2]2017  год_последний'!X24</f>
        <v>21047.7</v>
      </c>
      <c r="K21" s="5"/>
      <c r="L21" s="45">
        <f t="shared" si="3"/>
        <v>21047.7</v>
      </c>
    </row>
    <row r="22" spans="1:12" s="13" customFormat="1" ht="24.75" customHeight="1">
      <c r="A22" s="11" t="s">
        <v>35</v>
      </c>
      <c r="B22" s="11" t="s">
        <v>36</v>
      </c>
      <c r="C22" s="43">
        <f t="shared" si="0"/>
        <v>0.437130267392</v>
      </c>
      <c r="D22" s="30">
        <v>0.598402</v>
      </c>
      <c r="E22" s="30">
        <v>0.730496</v>
      </c>
      <c r="F22" s="12">
        <f t="shared" si="1"/>
        <v>3.15</v>
      </c>
      <c r="G22" s="5">
        <f>'[2]2017  год_последний'!AI25</f>
        <v>316500</v>
      </c>
      <c r="H22" s="44">
        <f t="shared" si="2"/>
        <v>57.331342812006326</v>
      </c>
      <c r="I22" s="5">
        <f>'[2]2017  год_последний'!AV25</f>
        <v>181453.7</v>
      </c>
      <c r="J22" s="5">
        <f>'[2]2017  год_последний'!X25</f>
        <v>77134.1</v>
      </c>
      <c r="K22" s="5"/>
      <c r="L22" s="45">
        <f t="shared" si="3"/>
        <v>77134.1</v>
      </c>
    </row>
    <row r="23" spans="1:12" s="13" customFormat="1" ht="24.75" customHeight="1">
      <c r="A23" s="11" t="s">
        <v>37</v>
      </c>
      <c r="B23" s="11" t="s">
        <v>38</v>
      </c>
      <c r="C23" s="43">
        <f t="shared" si="0"/>
        <v>0.554727228156</v>
      </c>
      <c r="D23" s="30">
        <v>0.694823</v>
      </c>
      <c r="E23" s="30">
        <v>0.798372</v>
      </c>
      <c r="F23" s="12">
        <f t="shared" si="1"/>
        <v>3.15</v>
      </c>
      <c r="G23" s="5">
        <f>'[2]2017  год_последний'!AI26</f>
        <v>130000</v>
      </c>
      <c r="H23" s="44">
        <f t="shared" si="2"/>
        <v>60.50253846153847</v>
      </c>
      <c r="I23" s="5">
        <f>'[2]2017  год_последний'!AV26</f>
        <v>78653.3</v>
      </c>
      <c r="J23" s="5">
        <f>'[2]2017  год_последний'!X26</f>
        <v>25173</v>
      </c>
      <c r="K23" s="5"/>
      <c r="L23" s="45">
        <f t="shared" si="3"/>
        <v>25173</v>
      </c>
    </row>
    <row r="24" spans="1:12" s="13" customFormat="1" ht="24.75" customHeight="1">
      <c r="A24" s="11" t="s">
        <v>39</v>
      </c>
      <c r="B24" s="11" t="s">
        <v>40</v>
      </c>
      <c r="C24" s="43">
        <f t="shared" si="0"/>
        <v>0.611375001948</v>
      </c>
      <c r="D24" s="30">
        <v>0.632636</v>
      </c>
      <c r="E24" s="30">
        <v>0.966393</v>
      </c>
      <c r="F24" s="12">
        <f t="shared" si="1"/>
        <v>3.15</v>
      </c>
      <c r="G24" s="5">
        <f>'[2]2017  год_последний'!AI27</f>
        <v>261000</v>
      </c>
      <c r="H24" s="44">
        <f t="shared" si="2"/>
        <v>42.24636015325671</v>
      </c>
      <c r="I24" s="5">
        <f>'[2]2017  год_последний'!AV27</f>
        <v>110263</v>
      </c>
      <c r="J24" s="5">
        <f>'[2]2017  год_последний'!X27</f>
        <v>27463.8</v>
      </c>
      <c r="K24" s="5"/>
      <c r="L24" s="45">
        <f t="shared" si="3"/>
        <v>27463.8</v>
      </c>
    </row>
    <row r="25" spans="1:12" s="13" customFormat="1" ht="24.75" customHeight="1">
      <c r="A25" s="11"/>
      <c r="B25" s="11" t="s">
        <v>41</v>
      </c>
      <c r="C25" s="11"/>
      <c r="D25" s="29"/>
      <c r="E25" s="29"/>
      <c r="F25" s="12"/>
      <c r="G25" s="5">
        <f>SUM(G7:G24)</f>
        <v>4848400</v>
      </c>
      <c r="H25" s="5"/>
      <c r="I25" s="5">
        <f>SUM(I7:I24)</f>
        <v>1915722.5</v>
      </c>
      <c r="J25" s="5">
        <f>SUM(J7:J24)</f>
        <v>837251.3</v>
      </c>
      <c r="K25" s="5">
        <f>SUM(K7:K24)</f>
        <v>0</v>
      </c>
      <c r="L25" s="5">
        <f>SUM(L7:L24)</f>
        <v>837251.3</v>
      </c>
    </row>
    <row r="26" spans="1:12" s="13" customFormat="1" ht="24.75" customHeight="1">
      <c r="A26" s="11"/>
      <c r="B26" s="11"/>
      <c r="C26" s="11"/>
      <c r="D26" s="29"/>
      <c r="E26" s="29"/>
      <c r="F26" s="12"/>
      <c r="G26" s="5"/>
      <c r="H26" s="44"/>
      <c r="I26" s="5"/>
      <c r="J26" s="5"/>
      <c r="K26" s="5"/>
      <c r="L26" s="45"/>
    </row>
    <row r="27" spans="1:12" s="13" customFormat="1" ht="24.75" customHeight="1">
      <c r="A27" s="11" t="s">
        <v>42</v>
      </c>
      <c r="B27" s="11" t="s">
        <v>43</v>
      </c>
      <c r="C27" s="43">
        <f>D27*E27</f>
        <v>0.913799961994</v>
      </c>
      <c r="D27" s="30">
        <v>0.509186</v>
      </c>
      <c r="E27" s="30">
        <v>1.794629</v>
      </c>
      <c r="F27" s="12">
        <f>F24</f>
        <v>3.15</v>
      </c>
      <c r="G27" s="5">
        <f>'[2]2017  год_последний'!AI30</f>
        <v>1192000</v>
      </c>
      <c r="H27" s="44">
        <f>I27/G27*100</f>
        <v>11.654446308724832</v>
      </c>
      <c r="I27" s="5">
        <f>'[2]2017  год_последний'!AV30</f>
        <v>138921</v>
      </c>
      <c r="J27" s="5">
        <f>'[2]2017  год_последний'!X30</f>
        <v>122743.2</v>
      </c>
      <c r="K27" s="5"/>
      <c r="L27" s="45">
        <f>SUM(J27:K27)</f>
        <v>122743.2</v>
      </c>
    </row>
    <row r="28" spans="1:12" s="13" customFormat="1" ht="24.75" customHeight="1">
      <c r="A28" s="11" t="s">
        <v>44</v>
      </c>
      <c r="B28" s="11" t="s">
        <v>45</v>
      </c>
      <c r="C28" s="43">
        <f>D28*E28</f>
        <v>1.3774509025600001</v>
      </c>
      <c r="D28" s="30">
        <v>0.535823</v>
      </c>
      <c r="E28" s="30">
        <v>2.57072</v>
      </c>
      <c r="F28" s="12">
        <f>F27</f>
        <v>3.15</v>
      </c>
      <c r="G28" s="5">
        <f>'[2]2017  год_последний'!AI31</f>
        <v>10149000</v>
      </c>
      <c r="H28" s="44">
        <f>I28/G28*100</f>
        <v>3.682791408020494</v>
      </c>
      <c r="I28" s="5">
        <f>'[2]2017  год_последний'!AV31</f>
        <v>373766.5</v>
      </c>
      <c r="J28" s="5">
        <f>'[2]2017  год_последний'!X31</f>
        <v>230032.1</v>
      </c>
      <c r="K28" s="5"/>
      <c r="L28" s="45">
        <f>SUM(J28:K28)</f>
        <v>230032.1</v>
      </c>
    </row>
    <row r="29" spans="1:12" s="13" customFormat="1" ht="24.75" customHeight="1">
      <c r="A29" s="11"/>
      <c r="B29" s="11" t="s">
        <v>46</v>
      </c>
      <c r="C29" s="11"/>
      <c r="D29" s="11"/>
      <c r="E29" s="11"/>
      <c r="F29" s="5"/>
      <c r="G29" s="5">
        <f>SUM(G27:G28)</f>
        <v>11341000</v>
      </c>
      <c r="H29" s="5"/>
      <c r="I29" s="5">
        <f>SUM(I27:I28)</f>
        <v>512687.5</v>
      </c>
      <c r="J29" s="5">
        <f>SUM(J27:J28)</f>
        <v>352775.3</v>
      </c>
      <c r="K29" s="5">
        <f>SUM(K27:K28)</f>
        <v>0</v>
      </c>
      <c r="L29" s="5">
        <f>SUM(L27:L28)</f>
        <v>352775.3</v>
      </c>
    </row>
    <row r="30" spans="1:12" s="13" customFormat="1" ht="24.75" customHeight="1">
      <c r="A30" s="11"/>
      <c r="B30" s="11"/>
      <c r="C30" s="11"/>
      <c r="D30" s="11"/>
      <c r="E30" s="11"/>
      <c r="F30" s="6"/>
      <c r="G30" s="5"/>
      <c r="H30" s="5"/>
      <c r="I30" s="5"/>
      <c r="J30" s="5"/>
      <c r="K30" s="5"/>
      <c r="L30" s="5"/>
    </row>
    <row r="31" spans="1:12" s="13" customFormat="1" ht="24.75" customHeight="1">
      <c r="A31" s="11" t="s">
        <v>47</v>
      </c>
      <c r="B31" s="14" t="s">
        <v>48</v>
      </c>
      <c r="C31" s="14"/>
      <c r="D31" s="14"/>
      <c r="E31" s="14"/>
      <c r="F31" s="5"/>
      <c r="G31" s="5">
        <f>G25+G29</f>
        <v>16189400</v>
      </c>
      <c r="H31" s="5"/>
      <c r="I31" s="5">
        <f>I25+I29</f>
        <v>2428410</v>
      </c>
      <c r="J31" s="5">
        <f>J25+J29</f>
        <v>1190026.6</v>
      </c>
      <c r="K31" s="5">
        <f>K25+K29</f>
        <v>0</v>
      </c>
      <c r="L31" s="5">
        <f>L25+L29</f>
        <v>1190026.6</v>
      </c>
    </row>
    <row r="32" spans="1:12" s="13" customFormat="1" ht="15">
      <c r="A32" s="15"/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</row>
    <row r="33" spans="4:12" ht="15">
      <c r="D33" s="46"/>
      <c r="G33" s="45">
        <f>G31*15/100</f>
        <v>2428410</v>
      </c>
      <c r="H33" s="27" t="s">
        <v>60</v>
      </c>
      <c r="I33" s="13"/>
      <c r="J33" s="21"/>
      <c r="K33" s="20"/>
      <c r="L33" s="21"/>
    </row>
    <row r="34" spans="4:11" ht="15">
      <c r="D34" s="47"/>
      <c r="I34" s="13"/>
      <c r="J34" s="13"/>
      <c r="K34" s="19"/>
    </row>
    <row r="35" spans="4:11" ht="15">
      <c r="D35" s="28"/>
      <c r="E35" s="20"/>
      <c r="F35" s="20"/>
      <c r="G35" s="20"/>
      <c r="H35" s="21"/>
      <c r="I35" s="20"/>
      <c r="J35" s="20"/>
      <c r="K35" s="19"/>
    </row>
    <row r="36" spans="5:11" ht="15">
      <c r="E36" s="22"/>
      <c r="F36" s="22"/>
      <c r="G36" s="22"/>
      <c r="I36" s="22"/>
      <c r="J36" s="22"/>
      <c r="K36" s="19"/>
    </row>
    <row r="37" spans="9:11" ht="15">
      <c r="I37" s="13"/>
      <c r="J37" s="13"/>
      <c r="K37" s="19"/>
    </row>
  </sheetData>
  <sheetProtection/>
  <mergeCells count="11">
    <mergeCell ref="G5:I5"/>
    <mergeCell ref="J5:J6"/>
    <mergeCell ref="A2:L2"/>
    <mergeCell ref="A5:A6"/>
    <mergeCell ref="B5:B6"/>
    <mergeCell ref="L5:L6"/>
    <mergeCell ref="K5:K6"/>
    <mergeCell ref="C5:C6"/>
    <mergeCell ref="D5:D6"/>
    <mergeCell ref="E5:E6"/>
    <mergeCell ref="F5:F6"/>
  </mergeCells>
  <printOptions/>
  <pageMargins left="0.7874015748031497" right="0.3937007874015748" top="0.7874015748031497" bottom="0.7874015748031497" header="0.2362204724409449" footer="0.31496062992125984"/>
  <pageSetup horizontalDpi="600" verticalDpi="600" orientation="landscape" paperSize="9" scale="54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2016-10-25T11:30:02Z</cp:lastPrinted>
  <dcterms:created xsi:type="dcterms:W3CDTF">2011-10-24T10:13:26Z</dcterms:created>
  <dcterms:modified xsi:type="dcterms:W3CDTF">2017-05-16T08:15:26Z</dcterms:modified>
  <cp:category/>
  <cp:version/>
  <cp:contentType/>
  <cp:contentStatus/>
</cp:coreProperties>
</file>