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Обмен\!Исходящие\buh_uchet\Закон 2025\"/>
    </mc:Choice>
  </mc:AlternateContent>
  <xr:revisionPtr revIDLastSave="0" documentId="13_ncr:1_{261810F7-5196-4865-A3EA-2B49705AA1F2}" xr6:coauthVersionLast="43" xr6:coauthVersionMax="43" xr10:uidLastSave="{00000000-0000-0000-0000-000000000000}"/>
  <bookViews>
    <workbookView xWindow="-120" yWindow="-120" windowWidth="29040" windowHeight="15840" xr2:uid="{029A1C85-41B3-4C2E-96E7-D2C8D9D45A8B}"/>
  </bookViews>
  <sheets>
    <sheet name="на 01.01.2026" sheetId="1" r:id="rId1"/>
  </sheets>
  <definedNames>
    <definedName name="_xlnm.Print_Area" localSheetId="0">'на 01.01.2026'!$A$1:$E$202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7" i="1" l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D178" i="1"/>
  <c r="E178" i="1" s="1"/>
  <c r="C178" i="1"/>
  <c r="D177" i="1"/>
  <c r="E177" i="1" s="1"/>
  <c r="C177" i="1"/>
  <c r="D176" i="1"/>
  <c r="E176" i="1" s="1"/>
  <c r="C176" i="1"/>
  <c r="E175" i="1"/>
  <c r="E174" i="1"/>
  <c r="E173" i="1"/>
  <c r="E172" i="1"/>
  <c r="E171" i="1"/>
  <c r="E170" i="1"/>
  <c r="D168" i="1"/>
  <c r="E168" i="1" s="1"/>
  <c r="C168" i="1"/>
  <c r="E167" i="1"/>
  <c r="E166" i="1"/>
  <c r="E165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D129" i="1"/>
  <c r="D113" i="1" s="1"/>
  <c r="E113" i="1" s="1"/>
  <c r="C129" i="1"/>
  <c r="C113" i="1" s="1"/>
  <c r="E128" i="1"/>
  <c r="D127" i="1"/>
  <c r="E127" i="1" s="1"/>
  <c r="C127" i="1"/>
  <c r="E126" i="1"/>
  <c r="E125" i="1"/>
  <c r="E124" i="1"/>
  <c r="E123" i="1"/>
  <c r="E122" i="1"/>
  <c r="E121" i="1"/>
  <c r="E120" i="1"/>
  <c r="E119" i="1"/>
  <c r="E118" i="1"/>
  <c r="E117" i="1"/>
  <c r="E116" i="1"/>
  <c r="E114" i="1"/>
  <c r="D114" i="1"/>
  <c r="C114" i="1"/>
  <c r="E112" i="1"/>
  <c r="E111" i="1"/>
  <c r="D111" i="1"/>
  <c r="C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8" i="1"/>
  <c r="D67" i="1"/>
  <c r="E67" i="1" s="1"/>
  <c r="E64" i="1" s="1"/>
  <c r="C67" i="1"/>
  <c r="C64" i="1" s="1"/>
  <c r="C62" i="1" s="1"/>
  <c r="D65" i="1"/>
  <c r="C65" i="1"/>
  <c r="C63" i="1" s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D45" i="1"/>
  <c r="D43" i="1" s="1"/>
  <c r="C45" i="1"/>
  <c r="C43" i="1" s="1"/>
  <c r="D44" i="1"/>
  <c r="E44" i="1" s="1"/>
  <c r="C44" i="1"/>
  <c r="C42" i="1" s="1"/>
  <c r="D42" i="1"/>
  <c r="D41" i="1" s="1"/>
  <c r="E40" i="1"/>
  <c r="E39" i="1"/>
  <c r="E38" i="1"/>
  <c r="E35" i="1"/>
  <c r="E34" i="1"/>
  <c r="E33" i="1"/>
  <c r="E32" i="1"/>
  <c r="E31" i="1"/>
  <c r="E30" i="1"/>
  <c r="E29" i="1"/>
  <c r="E28" i="1"/>
  <c r="E27" i="1"/>
  <c r="E26" i="1"/>
  <c r="E18" i="1"/>
  <c r="E17" i="1"/>
  <c r="E16" i="1"/>
  <c r="E15" i="1"/>
  <c r="E14" i="1"/>
  <c r="E13" i="1"/>
  <c r="E12" i="1"/>
  <c r="E10" i="1"/>
  <c r="E9" i="1"/>
  <c r="D7" i="1"/>
  <c r="E7" i="1" s="1"/>
  <c r="C7" i="1"/>
  <c r="E43" i="1" l="1"/>
  <c r="D63" i="1"/>
  <c r="E63" i="1" s="1"/>
  <c r="E42" i="1"/>
  <c r="C41" i="1"/>
  <c r="C36" i="1" s="1"/>
  <c r="E45" i="1"/>
  <c r="D64" i="1"/>
  <c r="D62" i="1" s="1"/>
  <c r="E62" i="1" s="1"/>
  <c r="E129" i="1"/>
  <c r="E41" i="1" l="1"/>
  <c r="D36" i="1"/>
  <c r="E36" i="1" l="1"/>
</calcChain>
</file>

<file path=xl/sharedStrings.xml><?xml version="1.0" encoding="utf-8"?>
<sst xmlns="http://schemas.openxmlformats.org/spreadsheetml/2006/main" count="275" uniqueCount="234">
  <si>
    <t xml:space="preserve">Отчет об использовании бюджетных ассигнований Дорожного фонда области </t>
  </si>
  <si>
    <t xml:space="preserve">по состоянию 01.01.2026  </t>
  </si>
  <si>
    <t xml:space="preserve">тыс.руб. </t>
  </si>
  <si>
    <t>№ п/п</t>
  </si>
  <si>
    <t xml:space="preserve">Наименование   расходов </t>
  </si>
  <si>
    <t xml:space="preserve">Предусмотрено на 2025 год      </t>
  </si>
  <si>
    <t xml:space="preserve">Фактическое исполнение по состоянию на 01.01.2026 </t>
  </si>
  <si>
    <t>% исполнения  (гр.4:гр.3)</t>
  </si>
  <si>
    <t>I.</t>
  </si>
  <si>
    <t>ДОХОДЫ  - всего</t>
  </si>
  <si>
    <t>в том  числе:</t>
  </si>
  <si>
    <t>1.1.</t>
  </si>
  <si>
    <t xml:space="preserve">Акцизы на автомобильный бензин, прямогонный бензин, дизельное топливо, моторные масла для дизельных и карбюраторных (инжекторных) двигателей,   производимые   на   территории   Российской   Федерации,  подлежащие зачислению в областной бюджет </t>
  </si>
  <si>
    <t>1.2.</t>
  </si>
  <si>
    <t>Транспортный  налог</t>
  </si>
  <si>
    <t>1.3.</t>
  </si>
  <si>
    <t>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субъектов РФ</t>
  </si>
  <si>
    <t>1.4.</t>
  </si>
  <si>
    <t>Платежи, уплачиваемые в целях возмещения вреда, причиняемого автомобильным дорогам регионального или межмуниципального значения транспортными средствами, осуществляющими перевозки тяжеловесных и (или) крупногабаритных грузов</t>
  </si>
  <si>
    <t>1.5.</t>
  </si>
  <si>
    <t>Доходы от эксплуатации и использования имущества автомобильных дорог, находящихся в собственности субъектов Российской Федерации</t>
  </si>
  <si>
    <t>1.6.</t>
  </si>
  <si>
    <t>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значения, зачисляемая в бюджеты субъектов Российской Федерации</t>
  </si>
  <si>
    <t>1.7.</t>
  </si>
  <si>
    <t>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 межмуниципального значения в целях строительства (реконструкции), капитального  ремонта и эксплуатации объектов дорожного сервиса, прокладки, переноса, переустройства и эксплуатации инженерных коммуникаций, установки и эксплуатации рекламных конструкций</t>
  </si>
  <si>
    <t>1.8.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</si>
  <si>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</si>
  <si>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>1.9.</t>
  </si>
  <si>
    <t>плата   за  аренду   земельных  участков,  расположенных   в   полосе   отвода   автомобильных  дорог   общего   пользования   регионального  значения</t>
  </si>
  <si>
    <t>1.10.</t>
  </si>
  <si>
    <t>безвозмездные поступления  от физических и юридических лиц на финансовое обеспечение дорожной деятельности, в том числе добровольные пожертвования, в отношении автомобильных дорог общего пользования регионального  значения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</si>
  <si>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Федерации, казенным учреждением субъекта Российской Федерации</t>
  </si>
  <si>
    <t>более 100%</t>
  </si>
  <si>
    <t>Возмещение ущерба при возникновении страховых случаев, когда выгодоприобретателями выступают получатели средств бюджета субъекта Российской Федерации</t>
  </si>
  <si>
    <t>1.11.</t>
  </si>
  <si>
    <t>Штрафы,  неустойки, пени, уплаченные в случае просрочки  исполнения поставщиком (подрядчиком, исполнителем) обязательств, предусмотренных государственным контрактом, заключенным  государственным органом субъекта Российской Федерации, казенным учреждением субъекта Российской Федерации</t>
  </si>
  <si>
    <t>1.12.</t>
  </si>
  <si>
    <t>Прочее возмещение ущерба, причиненного имуществу, находящемуся в собственности субъекта Российской Федерации (за исключением имущества, закрепленного за бюджетными (автономными) учреждениями, унитарными предприятиями субъекта Российской Федерации)</t>
  </si>
  <si>
    <t>1.13.</t>
  </si>
  <si>
    <t xml:space="preserve">Прочие доходы от компенсации затрат бюджетов субъектов Российской Федерации </t>
  </si>
  <si>
    <t>1.14.</t>
  </si>
  <si>
    <t>Доходы бюджетов субъектов Российской Федрации от возврата прочих остатков субсидий, субвенций и иных межбюджетных трансфертов, имеющих целевое назанчение, прошлых лет из бюджетов муниципальных образований</t>
  </si>
  <si>
    <t>1.15.</t>
  </si>
  <si>
    <t>Платежи в целях возмещения убытков, причиненных уклонением от заключения с государственным органом субъекта Российской Федерации (казенным учреждением субъекта Российской Федерации) государственного контракта, финансируемого за счет средств дорожного фонда субъекта Российской Федерации, а также иные денежные средства,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</si>
  <si>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1.16.</t>
  </si>
  <si>
    <t xml:space="preserve">Сверхплановые   доходы,  остатки     бюджетных   ассигнований  дорожного   фонда,  не  использованные   на  начало   года </t>
  </si>
  <si>
    <t xml:space="preserve">остатки   средств   областного   бюджета  на  начало  года (за  счет   бюджетного   кредита,  полученного    в  2011  году   из   федерального  бюджета на  строительство,   реконструкцию,   капитальный  ремонт,  ремонт   и  содержание  автомобильных  дорог  общего   пользования)  </t>
  </si>
  <si>
    <t xml:space="preserve">Остатки     субсидий,   полученных  из   федерального   бюджета   </t>
  </si>
  <si>
    <t xml:space="preserve">1.17. </t>
  </si>
  <si>
    <t xml:space="preserve">Субсидии  из   федерального   бюджета  </t>
  </si>
  <si>
    <t xml:space="preserve"> Возврат    муниципальными    образованиями    остатков   субсидий,  не  использованных  по   состоянию  на  01.01.2015  года  и  не   направленных   на  те же   цели     в  отчетном  году    </t>
  </si>
  <si>
    <t>1.17.</t>
  </si>
  <si>
    <t>Межбюджетные трансферты из федерального бюджета, в том числе:</t>
  </si>
  <si>
    <t>1.17.1.</t>
  </si>
  <si>
    <t>Субсидии на софинансирование расходных обязательств, возникающих при приведении в нормативное состояние автомобильных дорог и искусственных сооружений в рамках "Региональная и местная дорожная сеть"</t>
  </si>
  <si>
    <t>1.17.2.</t>
  </si>
  <si>
    <t>Субсидии на реализацию мероприятий программы "Комплексное развитие сельских территорий"</t>
  </si>
  <si>
    <t>1.17.3.</t>
  </si>
  <si>
    <t>Межбюджетные трансферты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тыс.человек</t>
  </si>
  <si>
    <t>1.16.4.</t>
  </si>
  <si>
    <t>Субсидии бюджетам субъектов РФ на реализацию мероприятий по стимулированию программ жилищного строительства субъектов РФ</t>
  </si>
  <si>
    <t>II.</t>
  </si>
  <si>
    <t xml:space="preserve">РАСХОДЫ -  всего </t>
  </si>
  <si>
    <t>в  том  числе:</t>
  </si>
  <si>
    <t>Уплата   процентов   за  рассрочку   бюджетных   кредитов,  полученных   из  федерального   бюджета   на   строительство,  реконструкцию  капитальный   ремонт,  ремонт  и  содержание    автомобильных   дорог  общего   пользования (за   исключением   автомобильных   дорог  федерального   значения)</t>
  </si>
  <si>
    <t>Выплаты, связанные с исполнением судебных актов Российской Федерации и мировых соглашений, заключенных в рамках судебных процессов в сфере дорожной деятельности</t>
  </si>
  <si>
    <t xml:space="preserve">Уплата   налога   на   имущество   в  отношении    автомобильных  дорог   общего   пользования   регионального  значения  </t>
  </si>
  <si>
    <t>Государственная программа Липецкой области 
"Комплексное развитие сельских территорий Липецкой области" 
Подпрограмма "Создание и развитие инфраструктуры на сельских территориях"</t>
  </si>
  <si>
    <t>4.1.</t>
  </si>
  <si>
    <t>Строительство и реконструкция автомобильных дорог общего пользования с твердым покрытием, ведущих от сети автомобильных дорог общего пользования к общественно значимым объектам населенных пунктов, расположенных на сельских территориях, объектам производства и переработки продукции</t>
  </si>
  <si>
    <t xml:space="preserve">из  них  за  счет  субсидий  из   федерального  бюджета </t>
  </si>
  <si>
    <t>4.1.2.</t>
  </si>
  <si>
    <t>Предоставление субсидий местным бюджетам на реализацию муниципальных программ, направленных на развитие транспортной инфраструктуры на сельских территорий:</t>
  </si>
  <si>
    <t>4.1.2.1.</t>
  </si>
  <si>
    <t>Реконструкция автомобильной дороги общего пользования местного значения по ул. Крупской в с.Доброе Добровского муниципального округа</t>
  </si>
  <si>
    <t>4.1.2.2.</t>
  </si>
  <si>
    <t>Реконструкция автомобильной дороги общего пользования местного значения по ул.Выборная в с.Доброе Добровского муниципального округа</t>
  </si>
  <si>
    <t>4.1.2.3.</t>
  </si>
  <si>
    <t>Реконструкция автомобильной дороги общего пользования местного значения по ул.50 лет Октября в с.Доброе Добровского муниципального округа</t>
  </si>
  <si>
    <t>4.1.2.4.</t>
  </si>
  <si>
    <t>Реконструкция автомобильной дороги общего пользования местного значения по ул. Н. Советская в с.Доброе Добровского муниципального округа</t>
  </si>
  <si>
    <t>4.1.2.5.</t>
  </si>
  <si>
    <t>Реконструкция автомобильной дороги общего пользования местного значения по ул. Комсомольская в с.Доброе Добровского муниципального округа</t>
  </si>
  <si>
    <t>4.1.2.6.</t>
  </si>
  <si>
    <t>Строительство подъездной дороги к ООО "Селекционно-семеноводческий центр" Семенной Стандарт" по ул.Школьная с.Конь-Колодезь сельского поселения Конь-Колодезский сельсовет Хлевенского района</t>
  </si>
  <si>
    <t>4.1.2.7.</t>
  </si>
  <si>
    <t>Капитальный ремонт автомобильной дороги "Проезд к СП ГУЗ "Добровская районная больница" в с.Доброе Добровского муниципального округа</t>
  </si>
  <si>
    <t>4.1.2.8.</t>
  </si>
  <si>
    <t xml:space="preserve">Нераспределенный остаток </t>
  </si>
  <si>
    <t>5.</t>
  </si>
  <si>
    <t>Государственная программа Липецкой области "Развитие транспортной системы Липецкой области"</t>
  </si>
  <si>
    <t xml:space="preserve">из  них  за  счет субсидий из   федерального  бюджета </t>
  </si>
  <si>
    <t>5.1.</t>
  </si>
  <si>
    <t>Строительство, реконструкция и проектирование автомобильных дорог общего пользования регионального значения и сооружений на них   -  всего:</t>
  </si>
  <si>
    <t xml:space="preserve">из  них  за  счет  иных межбюджетных трансфертов  из   федерального  бюджета </t>
  </si>
  <si>
    <t>в  том  числе: (пообъектно)</t>
  </si>
  <si>
    <t>5.1.1.</t>
  </si>
  <si>
    <t xml:space="preserve">автомобильные  дороги   регионального  значения, в  том  числе:  </t>
  </si>
  <si>
    <t>Строительство а/д Восточный обход г.Липецка в Грязинском районе, 2 очередь строительства 2 и 3 этапы</t>
  </si>
  <si>
    <t>Реконструкция мостового перехода через реку Снова на км 1+640 а/д Ксизово-Соловьевка в Задонском районе</t>
  </si>
  <si>
    <t>Реконструкция мостового перехода через реку Птань км 0+300 а/д Авдулово-прим.к а/д Данков-Теплое-Воскресенское в Данковском районе</t>
  </si>
  <si>
    <t xml:space="preserve">Реконструкция мостового перехода через реку Птань км 0+700 а/д Плахово-прим.к а/д Авдулово-Воскресенское в Данковском районе </t>
  </si>
  <si>
    <t xml:space="preserve">Реконструкция а/д Рябинки-прим.к а/д Маяк-Ключ Жизни в Елецком районе </t>
  </si>
  <si>
    <t xml:space="preserve">Строительство а/д Западный обход г. Лебедянь в Лебедянском районе </t>
  </si>
  <si>
    <t xml:space="preserve">Реконструкция а/д Волотово-Калиновка в Лебедянском районе </t>
  </si>
  <si>
    <t xml:space="preserve">Реконструкция а/д Голиково-Задонье-Задоньевский в Елецком районе </t>
  </si>
  <si>
    <t>Реконструкция а/д Талица-Колосовка-Ивановка в Елецком районе</t>
  </si>
  <si>
    <t xml:space="preserve">Реконструкция мостового перехода через реку Плавица на км 5+300 автомобильной дороги "Малая Отрада-Большая Отрада-прим.к а/д Грязи-Добринка" в Добринском районе </t>
  </si>
  <si>
    <t xml:space="preserve">Реконструкция мостового перехода через реку Воргол на км 15+371 а/д Маяк-Волчье-Крутое-Нижний Воргол-Ключ Жизни в Елецком районе </t>
  </si>
  <si>
    <t xml:space="preserve">Реконструкция мостового перехода через суходол на км 17+716 автомобильной дороги "Задонск-Донское с подъездом к женскому монастырю" в Задонском районе </t>
  </si>
  <si>
    <t>Реконструкция а/д Крутые Хутора-Соловьевка под дорогу категории VA с низкой интенсивностью движения в Липецком районе (ПРД)</t>
  </si>
  <si>
    <t>Реконструкция мостового перехода через ручей Рогожный на км 13+375 а/д "Задонск - Донское с подъездом к женскому монастырю" в Задонском районе</t>
  </si>
  <si>
    <t>Реконструкция а/д Липецк-Данков на участке км 50+000 - км 54+150 в Лебедянском районе</t>
  </si>
  <si>
    <t>Устройство линии наружного освещения вдоль а/д Стебаево-Задонск - Долгоруково, км 11+000 - км 13+700, с. Камышевка, уч-к 14+100 - км 15+700 с. Заречный Репец в Задонском районе</t>
  </si>
  <si>
    <t xml:space="preserve">Устройство линии наружного освещения вдоль а/д Порой-Тележенка с подъездом в улицу Широкая Ляда с.Порой в Добровском районе </t>
  </si>
  <si>
    <t xml:space="preserve">Устройство линии наружного освещения вдоль а/д Грачевка-Березняговка-граница Добринского района км 4+670-км 10+940 с.Березняговка в Усманском районе </t>
  </si>
  <si>
    <t xml:space="preserve">Устройство линии наружного освещения вдоль а/д Стебаево-Задонск-Долгоруково км 72+420-км 73+840 с.Екатериновка, км 74+350-км 76+436 с.Долгоруково в Долгоруковском районе </t>
  </si>
  <si>
    <t>Устройство линии наружного освещения вдоль а/д Волово-Замарайка с.Замарайка в Воловском районе</t>
  </si>
  <si>
    <t xml:space="preserve">Устройство линии наружного освещения вдоль а/д Боринское-Крутые Хутора-Частая Дубрава-прим.к автодороге Орел-Тамбов км 16+800-км 18+500 с.Частая Дубрава в Липецком районе </t>
  </si>
  <si>
    <t xml:space="preserve">Устройство линии наружного освещения вдоль а/д Стебаево-Задонск-Долгоруково км 38+500-км 39+900 с.Балахна, км 45+450-км 47+460 с.Калабино в Задонском районе </t>
  </si>
  <si>
    <t xml:space="preserve">Устройство линии наружного освещения вдоль а/д Фомина-Негачевка-Дмитряшевка-прим.к а/д Хлевное-Тербуны км 13+270-км 17+290 с.Дмитряшевка, км 0+000-км 2+650 с.Фомина-Негачевка в Хлевенском районе </t>
  </si>
  <si>
    <t>Устройство линии наружного освещения вдоль а/д Вербилово-Грязное-Боринское км 0+000-км 2+900 с.Вербилово в Липецком районе</t>
  </si>
  <si>
    <t xml:space="preserve">Устройство линии наружного освещения вдоль а/д Усмань-Грачевка км 16+800-км 20+200 с.Грачевка в Усманском районе </t>
  </si>
  <si>
    <t xml:space="preserve">Устройство линии наружного освещения вдоль а/д Усмань-Грачевка км 4+520-км 10+140 с.Завальное в Усманском районе </t>
  </si>
  <si>
    <t>Устройство линии наружного освещения вдоль а/д Девица-Никольские Выселки-граница Воронежской области км 4+857 км 7+520 с. Никольские Выселки в Усманском районе</t>
  </si>
  <si>
    <t xml:space="preserve">Устройство линии наружного освещения вдоль а/д Елец-Талица-Красное км 11+200-км 13+900 д.Трубицино в Елецком районе </t>
  </si>
  <si>
    <t>Устройство линии наружного освещения вдоль а/д Казаки-Барановка, участок км 0+000 - км 2+123 с.Казаки в Елецком районе (ПРД)</t>
  </si>
  <si>
    <t>Устройство линии наружного освещения вдоль а/д Долгоруково-Верхний Ломовец, участок км 0+000 - км 1+100 д.Ивановка в Долгоруковском районе (ПРД)</t>
  </si>
  <si>
    <t>Устройство линии наружного освещения вдоль а/д Тербуны-Борки-Покровское, участок км 24+588-км 26+020 д.Грязновка в Тербунском районе (ПРД</t>
  </si>
  <si>
    <t>Устройство линии наружного освещения вдоль а/д Ратчино-примыкание к автодороге Липецк-Чаплыгин, участок км 0+000-км 3+000 с.Ратчино в Добровском районе (ПРД)</t>
  </si>
  <si>
    <t>Устройство линии наружного освещения вдоль а/д Восточный обход прмышленной зоны г.Липецка на участке км 0+481-км 3+100 в Грязинском районе (ПРД)</t>
  </si>
  <si>
    <t>Устройство линии наружного освещения вдоль а/д Березнеговатка-Демшинка, участок км 0+000-км 7+530 с.Демшинка в Добринском районе (ПРД)</t>
  </si>
  <si>
    <t>Устройство линии наружного освещения вдоль а/д Добринка-Верхняя Матренка, участок км 22+750-км 24+580 с.Верхняя Матренка в Добринском районе (ПРД)</t>
  </si>
  <si>
    <t>Устройство линии наружного освещения вдоль а/д Добринка-ст.Плавица-ст.Хворостянка, участок км 13+450-км 16+770 ст.Плавица, участок км 8+970-км 12+670 д.Большая Плавица в Добринском районе (ПРД)</t>
  </si>
  <si>
    <t>Устройство линии наружного освещения вдоль а/д Порой-примыкание к а/д Доброе-Лебедянь с.Порой в Добровском районе (ПРД)</t>
  </si>
  <si>
    <t>Устройство линии наружного освещения вдоль а/д Обход ЛТЗ на участке км 5+130-км 9+030 в Грязинском районе (ПРД)</t>
  </si>
  <si>
    <t>Устройство линии наружного освещения вдоль а/д ст.Хворостянка-Нижняя Матренка-Ольховка-граница Усманского района, участок км 0+000-км 1+240 ст.Хворостянка, участок км 9+510-км 13+290 с.Нижняя Матренка в Добринском районе (ПРД)</t>
  </si>
  <si>
    <t>Устройство линии наружного освещения вдоль а/д Маяк-Волчье-Крутое-Нижний Воргол-Ключ Жизни, участок км 8+840-км 11+040 с.Крутое, участок км 13+450-км 16+830 с.Нижний Воргол в Елецком районе (ПРД)</t>
  </si>
  <si>
    <t>Устройство линии наружного освещения вдоль а/д Южный подъезд к г.Ельцу, участок км 0+840-км 1+820 п.Солидарность в Елецком районе (ПРД)</t>
  </si>
  <si>
    <t>Прочие по строительству, реконструкции и проектированию а/д регионального значения и сооружений на них, кадастровые работы</t>
  </si>
  <si>
    <t>5.2.</t>
  </si>
  <si>
    <t>Капитальный   ремонт и   ремонт   автомобильных  дорог общего   пользования  регионального   значения    и  искусственных   сооружений   на   них  -  всего:</t>
  </si>
  <si>
    <t xml:space="preserve">из  них  за  счет  иных межбюджетных трансфертов  из   федерального  бюджета в рамках реализации национального проекта "Безопасные и качественные автомобильные дороги" </t>
  </si>
  <si>
    <t xml:space="preserve">из них за счет субсидий из федерального бюджета на приведение в нормативное состояние автомобильных дорог и искусственных дорожных сооружений </t>
  </si>
  <si>
    <t>5.2.1.</t>
  </si>
  <si>
    <t>Капитальный ремонт</t>
  </si>
  <si>
    <t>в  том  числе:   (пообъектно)</t>
  </si>
  <si>
    <t>Капитальный ремонт моста через реку Лебедянка на км 38+873 а/д Доброе-Трубетчино-Вязово-Лебедянь в Лебедянском районе</t>
  </si>
  <si>
    <t xml:space="preserve">Капитальный ремонт а/д Липецк-Борисовка-прим.к а/д Доброе-Мичуринск км 21+615 - км 39+950 в Добровском районе </t>
  </si>
  <si>
    <t>Капитальный ремонт а/д Кубань-Княжая Байгора км 0+000 - км 9+840 в Грязинском районе</t>
  </si>
  <si>
    <t>Капитальный ремонт моста через реку Самовец на км 23+611 а/д Сселки-Плеханово-Грязи в Грязинском районе</t>
  </si>
  <si>
    <t>Капитальный ремонт моста через реку Усманка на км 0+078 а/д Усмань-Грачевка в Усманском районе</t>
  </si>
  <si>
    <t xml:space="preserve">Капитальный ремонт моста через реку Делеховка на км 51+096 а/д Липецк-Доброе-Чаплыгин с подъездом к с.Филатовка в Добровском районе </t>
  </si>
  <si>
    <t>Капитальный ремонт моста через ручей на км 32+132 а/д Липецк-Борисовка-прим. к а/д Доброе-Мичуринск в Добровском районе</t>
  </si>
  <si>
    <t>Капитальный ремонт а/д Троекурово-Иншаковка-Нижнебрусланово км 0+000 - км 11+780 в Лебедянском районе (ПРД)</t>
  </si>
  <si>
    <t>Капитальный ремонт а/д Елец-Долгоруково-Тербуны на участке км 37+000 - км 47+070 в Долгоруковском районе (ПРД)</t>
  </si>
  <si>
    <t>Капитальный ремонт участка автомобильной дороги с устройством автоматического пункта весогабаритного контроля на а/д Чаплыгин-автомобильная дорога Р22 "Каспий" в Чаплыгинском районе (ПРД)</t>
  </si>
  <si>
    <t>Прочие на капитальный ремонт автодорог и искусственных сооружений</t>
  </si>
  <si>
    <t>5.2.2.</t>
  </si>
  <si>
    <t>Ремонт</t>
  </si>
  <si>
    <t>из  них  за  счет  иных межбюджетных трансфертов  из   федерального  бюджета БКАД</t>
  </si>
  <si>
    <t>Ремонт автомобильных дорог общего пользования регионального значения в районах Липецкой области в 2025 году (1 очередь)</t>
  </si>
  <si>
    <t>Ремонт автомобильных дорог общего пользования регионального значения в районах Липецкой области в 2025 году (2 очередь)</t>
  </si>
  <si>
    <t>Ремонт автомобильных дорог общего пользования регионального значения в районах Липецкой области в 2025 году (3 очередь)</t>
  </si>
  <si>
    <t>Ремонт автомобильных дорог общего пользования регионального значения в районах Липецкой области в 2025 году (4 очередь)</t>
  </si>
  <si>
    <t>Ремонт автомобильных дорог общего пользования регионального значения в районах Липецкой области в 2025 году (5 очередь)</t>
  </si>
  <si>
    <t>Ремонт автомобильных дорог общего пользования регионального значения в районах Липецкой области в 2025 году (6 очередь)</t>
  </si>
  <si>
    <t>Ремонт мостового перехода через реку на км 6+938 а/д ст.Хворостянка-Нижняя Матренка-Ольховка-граница Усманского района в Добринском районе</t>
  </si>
  <si>
    <t xml:space="preserve">Ремонт автомобильных дорог общего пользования регионального значения в районах Липецкой области в 2024 году (за счет остатков)  (6 очередь) </t>
  </si>
  <si>
    <t>Ремонт автомобильных дорог общего пользования регионального значения в районах Липецкой области в 2025 году (8 очередь)</t>
  </si>
  <si>
    <t>Ремонт моста через реку Вязовня на а/д Березовка-Измайловка-Борятино в Данковском районе</t>
  </si>
  <si>
    <t>Ремонт автомобильных дорог общего пользования регионального значения в районах Липецкой области (7 очередь)</t>
  </si>
  <si>
    <t>Ремонт водопропускной трубы на а/д Острый Камень-прим.к а/д Лев Толстой-а/д Липецк-Данков км 0+309 в Лев Толстовском районе</t>
  </si>
  <si>
    <t>Ремонт участка автомобильной дороги общего пользования регионального значения Верхнее Казачье-Нижнее Казачье км 3+730-км 4+210 в Задонском районе</t>
  </si>
  <si>
    <t>Ремонт аварийного участка а/д Ольшанец-Сцепное в Задонском районе</t>
  </si>
  <si>
    <t>Ремонт моста через ручей Ериловка на км 7+015 а/д Вербилово-Грязное-Боринское в Липецком районе</t>
  </si>
  <si>
    <t>Ремонт мостового перехода через реку Лух на км 14+374 а/д Долгоруково-Верхний Ломовец в Долгоруковском районе</t>
  </si>
  <si>
    <t>Ремонт мостового перехода через реку Павелка на км 20+906 а/д Красное-Теплое с подъездами к ст. Рождество, д.Машенино, с.Хрущево, с. Епанчино, д.Марьино в Лебедянском районе</t>
  </si>
  <si>
    <t>Ремонт мостового перехода через реку Становая Ряса на км 4+064 а/д Буховое-Колыбельское-прим. к а/д Липецк-Чаплыгин в Чаплыгинском районет (ПРД)</t>
  </si>
  <si>
    <t>Ремонт автомобильной дороги общего пользования регионального значения Верхняя Матренка-Березнеговатка в Добринском районе (ПСД)</t>
  </si>
  <si>
    <t>Ремонт автомобильной дороги общего пользования регионального значения Соловьево-Бродки-Красная Пальна км 0+000 - км 13+007 в Становлянском районе (ПСД)</t>
  </si>
  <si>
    <t>Ремонт автомобильной дороги общего пользования регионального значения Данков-Ярославы-Барятино км 0+000 км 9+000 в Данковском  районе (ПСД)</t>
  </si>
  <si>
    <t>Разработка проектно-сметной документации на ремонт автомобильных дорог регионального значения области и сооружений на них, инженерно-геологические изыскания, испытания дорожно-строительных материалов</t>
  </si>
  <si>
    <t>Прочие на ремонт дорог и искусственных сооружений</t>
  </si>
  <si>
    <t>5.3.</t>
  </si>
  <si>
    <t xml:space="preserve">Содержание   автомобильных  дорог общего   пользования  регионального   значения    и  искусственных   сооружений   на   них </t>
  </si>
  <si>
    <t xml:space="preserve">Обустройство   автомобильных  дорог общего   пользования  регионального   значения    в   целях   повышения   безопасности   дорожного   движения   </t>
  </si>
  <si>
    <t>5.4.</t>
  </si>
  <si>
    <t xml:space="preserve">Приобретение   дорожно - строительной   техники, взвешивание транспортных средств </t>
  </si>
  <si>
    <t>5.5.</t>
  </si>
  <si>
    <t>Выполнение научно-исследовательских и опытно-конструкторских работ, направленных на ускорение инновационной деятельности в дорожном хозяйстве</t>
  </si>
  <si>
    <t>5.6.</t>
  </si>
  <si>
    <t>Обеспечение деятельности казенных учреждений</t>
  </si>
  <si>
    <t>5.7.</t>
  </si>
  <si>
    <t>Общесистемные меры развития дорожного хозяйства</t>
  </si>
  <si>
    <t xml:space="preserve">из  них  за  счет иных межбюджетных трансфертов  из   федерального  бюджета </t>
  </si>
  <si>
    <t>5.8.</t>
  </si>
  <si>
    <t xml:space="preserve">Субсидии   местным   бюджетам   из областного бюджета  -  всего: </t>
  </si>
  <si>
    <t xml:space="preserve">в  том   числе:  </t>
  </si>
  <si>
    <t>5.8.1.</t>
  </si>
  <si>
    <t xml:space="preserve">Субсидии местным бюджетам на реализацию муниципальных программ, направленных на обеспечение дорожной деятельности в отношении автомобильных дорог общего пользования местного значения в части строительства (реконструкции) автомобильных дорог, в том числе с твердым покрытием до сельских населенных пунктов, не имеющих круглогодичной связи с сетью автомобильных дорог общего пользования, и проектирования искусственных сооружений на них   </t>
  </si>
  <si>
    <t>5.8.2.</t>
  </si>
  <si>
    <t>Субсидии местным бюджетам на реализацию муниципальных программ,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</t>
  </si>
  <si>
    <t>5.8.3.</t>
  </si>
  <si>
    <t>Субсидии местным бюджетам на реализацию муниципальных программ, направленных на обеспечение дорожной деятельности в отношении автомобильных дорог общего пользования местного значения в части содержания автомобильных дорог</t>
  </si>
  <si>
    <t>5.8.4.</t>
  </si>
  <si>
    <t>Субсидии местным бюджетам на реализацию муниципальных программ,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"Дорожная сеть" (на сети автомобильных дорог Липецкой агломерации)</t>
  </si>
  <si>
    <t>5.9.</t>
  </si>
  <si>
    <t>Субсидии местным бюджетам на финансовое обеспечение дорожной деятельности в рамках реализации национального проекта "Инфраструктура для жизни"</t>
  </si>
  <si>
    <t>6.</t>
  </si>
  <si>
    <t>Государственная программа Липецкой области "Обеспечение населения Липецкой области качественным жильем, социальной инфраструктурой и услугами ЖКХ" 
Подпрограмма "Стимулирование жилищного строительства в Липецкой области" в рамках регионального проекта "Жилье"</t>
  </si>
  <si>
    <t>6.1.</t>
  </si>
  <si>
    <t>Стимулирование программ развития жилищного строительства</t>
  </si>
  <si>
    <t xml:space="preserve">автомобильные  дороги   местного значения, в  том  числе: </t>
  </si>
  <si>
    <t>6.1.1.</t>
  </si>
  <si>
    <t xml:space="preserve">г. Липецк микрорайон "Елецкий". Строительство сетей инженернотехнического обеспечения: дороги
</t>
  </si>
  <si>
    <t>6.1.2.</t>
  </si>
  <si>
    <t>г.Липецк, Территория микрорайона, ограниченного улицами Виктора Музыки, Михаила Трунова, автомобильной дорогой Орел-Тамбов и Лебедянским шоссе  городе Липецке. Строительство сетей инженернотехнического обеспечения: дороги. Внутриквартальные дороги.</t>
  </si>
  <si>
    <t>6.1.3.</t>
  </si>
  <si>
    <t xml:space="preserve">Строительство автомобильных дорог общего пользования местного значения села Ленино, Липецкого района Липецкой области, район комплексной жилой застройки "Романово". Этап 1. Зона размещения среднеэтажной застройки
</t>
  </si>
  <si>
    <t>6.1.4.</t>
  </si>
  <si>
    <t xml:space="preserve">Строительство автомобильной дороги от ул.Стрелецкая слобода в г.Усмань Усманского района Липецкой области (1 этап)
</t>
  </si>
  <si>
    <t>6.1.5.</t>
  </si>
  <si>
    <t>Внутриквартальные проезды вдоль улицы Минской в 32,33 микрорайонах города Липецка</t>
  </si>
  <si>
    <t>6.1.6.</t>
  </si>
  <si>
    <t>Строительство примыкания от ЖК "ИНСТЕП.МЕХАНИЗАТОРОВ" к а/д по ул.Механизаторов в районе дома №15 г. Липецка</t>
  </si>
  <si>
    <t>6.1.7.</t>
  </si>
  <si>
    <t xml:space="preserve">Комплексное жилищное строительство в районе ул. М.И.Неделина и Валентина Скороходова в Советском округе в г.Липецке. Внеплощадочные автодороги. Участок внеплощадочной дороги от примыкания к автодороге до ул. Неделина от примыкания к существующей автодороге с координатами оси =-1342,767, Y=-151.860
</t>
  </si>
  <si>
    <t>6.1.8.</t>
  </si>
  <si>
    <t xml:space="preserve">Улица Белана в границах 30 микрорайона г. Липецка
</t>
  </si>
  <si>
    <t>6.1.9.</t>
  </si>
  <si>
    <t>Прочие на стимулирование программ развития жилищного строительства</t>
  </si>
  <si>
    <t>Министр финансов Липецкой области</t>
  </si>
  <si>
    <t>С.Н.Володина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</si>
</sst>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b/>
      <u/>
      <sz val="28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i/>
      <sz val="24"/>
      <color theme="1"/>
      <name val="Times New Roman"/>
      <family val="1"/>
      <charset val="204"/>
    </font>
    <font>
      <i/>
      <sz val="24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  <font>
      <i/>
      <sz val="24"/>
      <color rgb="FFFF0000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24"/>
      <color theme="0"/>
      <name val="Times New Roman"/>
      <family val="1"/>
      <charset val="204"/>
    </font>
    <font>
      <sz val="26"/>
      <name val="Times New Roman"/>
      <family val="1"/>
      <charset val="204"/>
    </font>
    <font>
      <sz val="34"/>
      <name val="Times New Roman"/>
      <family val="1"/>
      <charset val="204"/>
    </font>
    <font>
      <sz val="14"/>
      <name val="Arial Cyr"/>
      <charset val="204"/>
    </font>
    <font>
      <b/>
      <sz val="30"/>
      <color theme="5" tint="-0.249977111117893"/>
      <name val="Arial Cyr"/>
      <charset val="204"/>
    </font>
    <font>
      <b/>
      <sz val="30"/>
      <color theme="5" tint="-0.24997711111789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4" fontId="13" fillId="0" borderId="8" xfId="1" applyNumberFormat="1" applyFont="1" applyBorder="1" applyAlignment="1">
      <alignment horizontal="center" vertical="center" wrapText="1"/>
    </xf>
    <xf numFmtId="165" fontId="13" fillId="0" borderId="9" xfId="1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4" fontId="16" fillId="0" borderId="13" xfId="0" applyNumberFormat="1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  <xf numFmtId="4" fontId="17" fillId="0" borderId="15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4" fontId="16" fillId="0" borderId="14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justify" vertical="center" wrapText="1"/>
    </xf>
    <xf numFmtId="4" fontId="17" fillId="0" borderId="14" xfId="1" applyNumberFormat="1" applyFont="1" applyBorder="1" applyAlignment="1">
      <alignment horizontal="center" vertical="center"/>
    </xf>
    <xf numFmtId="0" fontId="16" fillId="0" borderId="12" xfId="0" applyFont="1" applyBorder="1" applyAlignment="1">
      <alignment vertical="center" wrapText="1"/>
    </xf>
    <xf numFmtId="4" fontId="18" fillId="0" borderId="13" xfId="1" applyNumberFormat="1" applyFont="1" applyBorder="1" applyAlignment="1">
      <alignment horizontal="center" vertical="center" wrapText="1"/>
    </xf>
    <xf numFmtId="4" fontId="18" fillId="0" borderId="15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vertical="center" wrapText="1"/>
    </xf>
    <xf numFmtId="14" fontId="16" fillId="0" borderId="11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4" fontId="17" fillId="0" borderId="13" xfId="1" applyNumberFormat="1" applyFont="1" applyBorder="1" applyAlignment="1">
      <alignment horizontal="center" vertical="center"/>
    </xf>
    <xf numFmtId="4" fontId="17" fillId="0" borderId="14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14" fontId="16" fillId="0" borderId="16" xfId="0" applyNumberFormat="1" applyFont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4" fontId="17" fillId="0" borderId="18" xfId="1" applyNumberFormat="1" applyFont="1" applyBorder="1" applyAlignment="1">
      <alignment horizontal="center" vertical="center"/>
    </xf>
    <xf numFmtId="4" fontId="17" fillId="0" borderId="19" xfId="0" applyNumberFormat="1" applyFont="1" applyBorder="1" applyAlignment="1">
      <alignment horizontal="center" vertical="center"/>
    </xf>
    <xf numFmtId="4" fontId="17" fillId="0" borderId="20" xfId="0" applyNumberFormat="1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justify" vertical="center" wrapText="1"/>
    </xf>
    <xf numFmtId="165" fontId="13" fillId="0" borderId="23" xfId="0" applyNumberFormat="1" applyFont="1" applyBorder="1" applyAlignment="1">
      <alignment horizontal="center" vertical="center" wrapText="1"/>
    </xf>
    <xf numFmtId="165" fontId="13" fillId="0" borderId="24" xfId="0" applyNumberFormat="1" applyFont="1" applyBorder="1" applyAlignment="1">
      <alignment horizontal="center" vertical="center" wrapText="1"/>
    </xf>
    <xf numFmtId="4" fontId="13" fillId="0" borderId="25" xfId="0" applyNumberFormat="1" applyFont="1" applyBorder="1" applyAlignment="1">
      <alignment horizontal="center" vertical="center" wrapText="1"/>
    </xf>
    <xf numFmtId="165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justify" vertical="center" wrapText="1"/>
    </xf>
    <xf numFmtId="4" fontId="21" fillId="0" borderId="13" xfId="0" applyNumberFormat="1" applyFont="1" applyBorder="1" applyAlignment="1">
      <alignment horizontal="center" vertical="center" wrapText="1"/>
    </xf>
    <xf numFmtId="4" fontId="21" fillId="0" borderId="14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vertical="center" wrapText="1"/>
    </xf>
    <xf numFmtId="4" fontId="22" fillId="0" borderId="15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top"/>
    </xf>
    <xf numFmtId="0" fontId="22" fillId="0" borderId="12" xfId="0" applyFont="1" applyBorder="1" applyAlignment="1">
      <alignment vertical="top" wrapText="1"/>
    </xf>
    <xf numFmtId="4" fontId="22" fillId="0" borderId="13" xfId="0" applyNumberFormat="1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vertical="top" wrapText="1"/>
    </xf>
    <xf numFmtId="4" fontId="17" fillId="0" borderId="13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vertical="center" wrapText="1"/>
    </xf>
    <xf numFmtId="4" fontId="24" fillId="0" borderId="13" xfId="0" applyNumberFormat="1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4" fontId="19" fillId="0" borderId="0" xfId="0" applyNumberFormat="1" applyFont="1" applyAlignment="1">
      <alignment vertical="center" wrapText="1"/>
    </xf>
    <xf numFmtId="4" fontId="24" fillId="0" borderId="15" xfId="0" applyNumberFormat="1" applyFont="1" applyBorder="1" applyAlignment="1">
      <alignment horizontal="center" vertical="center" wrapText="1"/>
    </xf>
    <xf numFmtId="0" fontId="23" fillId="0" borderId="22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top" wrapText="1"/>
    </xf>
    <xf numFmtId="0" fontId="22" fillId="0" borderId="12" xfId="0" applyFont="1" applyBorder="1" applyAlignment="1">
      <alignment vertical="center" wrapText="1"/>
    </xf>
    <xf numFmtId="4" fontId="13" fillId="2" borderId="13" xfId="0" applyNumberFormat="1" applyFont="1" applyFill="1" applyBorder="1" applyAlignment="1">
      <alignment horizontal="center" vertical="center" wrapText="1"/>
    </xf>
    <xf numFmtId="4" fontId="24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 wrapText="1"/>
    </xf>
    <xf numFmtId="4" fontId="24" fillId="0" borderId="14" xfId="0" applyNumberFormat="1" applyFont="1" applyBorder="1" applyAlignment="1">
      <alignment horizontal="center" vertical="center" wrapText="1"/>
    </xf>
    <xf numFmtId="0" fontId="24" fillId="2" borderId="12" xfId="0" applyFont="1" applyFill="1" applyBorder="1" applyAlignment="1">
      <alignment vertical="top" wrapText="1"/>
    </xf>
    <xf numFmtId="4" fontId="18" fillId="0" borderId="13" xfId="0" applyNumberFormat="1" applyFont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2" borderId="12" xfId="0" applyFont="1" applyFill="1" applyBorder="1" applyAlignment="1">
      <alignment vertical="center" wrapText="1"/>
    </xf>
    <xf numFmtId="4" fontId="26" fillId="0" borderId="13" xfId="0" applyNumberFormat="1" applyFont="1" applyBorder="1" applyAlignment="1">
      <alignment horizontal="center" vertical="center" wrapText="1"/>
    </xf>
    <xf numFmtId="4" fontId="26" fillId="0" borderId="14" xfId="0" applyNumberFormat="1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top" wrapText="1"/>
    </xf>
    <xf numFmtId="0" fontId="17" fillId="2" borderId="12" xfId="0" applyFont="1" applyFill="1" applyBorder="1" applyAlignment="1">
      <alignment vertical="top" wrapText="1"/>
    </xf>
    <xf numFmtId="4" fontId="17" fillId="2" borderId="13" xfId="0" applyNumberFormat="1" applyFont="1" applyFill="1" applyBorder="1" applyAlignment="1">
      <alignment horizontal="center" vertical="center" wrapText="1"/>
    </xf>
    <xf numFmtId="4" fontId="17" fillId="2" borderId="14" xfId="0" applyNumberFormat="1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top" wrapText="1"/>
    </xf>
    <xf numFmtId="4" fontId="24" fillId="2" borderId="13" xfId="0" applyNumberFormat="1" applyFont="1" applyFill="1" applyBorder="1" applyAlignment="1">
      <alignment horizontal="center" vertical="center" wrapText="1"/>
    </xf>
    <xf numFmtId="4" fontId="24" fillId="2" borderId="14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65" fontId="17" fillId="0" borderId="11" xfId="0" applyNumberFormat="1" applyFont="1" applyBorder="1" applyAlignment="1">
      <alignment horizontal="center" vertical="center" wrapText="1"/>
    </xf>
    <xf numFmtId="165" fontId="17" fillId="0" borderId="13" xfId="0" applyNumberFormat="1" applyFont="1" applyBorder="1" applyAlignment="1">
      <alignment horizontal="center" vertical="center" wrapText="1"/>
    </xf>
    <xf numFmtId="0" fontId="23" fillId="3" borderId="12" xfId="0" applyFont="1" applyFill="1" applyBorder="1" applyAlignment="1">
      <alignment vertical="center" wrapText="1"/>
    </xf>
    <xf numFmtId="4" fontId="27" fillId="3" borderId="13" xfId="0" applyNumberFormat="1" applyFont="1" applyFill="1" applyBorder="1" applyAlignment="1">
      <alignment horizontal="center" vertical="center" wrapText="1"/>
    </xf>
    <xf numFmtId="4" fontId="27" fillId="3" borderId="14" xfId="0" applyNumberFormat="1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vertical="top" wrapText="1"/>
    </xf>
    <xf numFmtId="0" fontId="28" fillId="0" borderId="12" xfId="0" applyFont="1" applyBorder="1" applyAlignment="1">
      <alignment vertical="top" wrapText="1"/>
    </xf>
    <xf numFmtId="4" fontId="26" fillId="0" borderId="15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vertical="center" wrapText="1"/>
    </xf>
    <xf numFmtId="165" fontId="17" fillId="0" borderId="13" xfId="0" applyNumberFormat="1" applyFont="1" applyBorder="1" applyAlignment="1">
      <alignment vertical="center" wrapText="1"/>
    </xf>
    <xf numFmtId="4" fontId="17" fillId="0" borderId="14" xfId="0" applyNumberFormat="1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top" wrapText="1"/>
    </xf>
    <xf numFmtId="4" fontId="24" fillId="3" borderId="13" xfId="0" applyNumberFormat="1" applyFont="1" applyFill="1" applyBorder="1" applyAlignment="1">
      <alignment horizontal="center" vertical="center" wrapText="1"/>
    </xf>
    <xf numFmtId="4" fontId="24" fillId="3" borderId="14" xfId="0" applyNumberFormat="1" applyFont="1" applyFill="1" applyBorder="1" applyAlignment="1">
      <alignment horizontal="center" vertical="center" wrapText="1"/>
    </xf>
    <xf numFmtId="165" fontId="24" fillId="0" borderId="13" xfId="0" applyNumberFormat="1" applyFont="1" applyBorder="1" applyAlignment="1">
      <alignment horizontal="center"/>
    </xf>
    <xf numFmtId="165" fontId="17" fillId="0" borderId="13" xfId="0" applyNumberFormat="1" applyFont="1" applyBorder="1" applyAlignment="1">
      <alignment horizontal="center"/>
    </xf>
    <xf numFmtId="165" fontId="24" fillId="0" borderId="13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4" fontId="27" fillId="0" borderId="13" xfId="0" applyNumberFormat="1" applyFont="1" applyBorder="1" applyAlignment="1">
      <alignment horizontal="center" vertical="center" wrapText="1"/>
    </xf>
    <xf numFmtId="4" fontId="27" fillId="0" borderId="14" xfId="0" applyNumberFormat="1" applyFont="1" applyBorder="1" applyAlignment="1">
      <alignment horizontal="center" vertical="center" wrapText="1"/>
    </xf>
    <xf numFmtId="4" fontId="27" fillId="0" borderId="15" xfId="0" applyNumberFormat="1" applyFont="1" applyBorder="1" applyAlignment="1">
      <alignment horizontal="center" vertical="center" wrapText="1"/>
    </xf>
    <xf numFmtId="4" fontId="17" fillId="0" borderId="13" xfId="0" applyNumberFormat="1" applyFont="1" applyBorder="1" applyAlignment="1">
      <alignment horizontal="center" vertical="center" wrapText="1"/>
    </xf>
    <xf numFmtId="14" fontId="17" fillId="0" borderId="11" xfId="0" applyNumberFormat="1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center" vertical="top" wrapText="1"/>
    </xf>
    <xf numFmtId="0" fontId="24" fillId="0" borderId="17" xfId="0" applyFont="1" applyBorder="1" applyAlignment="1">
      <alignment vertical="top" wrapText="1"/>
    </xf>
    <xf numFmtId="165" fontId="24" fillId="0" borderId="18" xfId="0" applyNumberFormat="1" applyFont="1" applyBorder="1" applyAlignment="1">
      <alignment horizontal="center" vertical="center" wrapText="1"/>
    </xf>
    <xf numFmtId="4" fontId="17" fillId="0" borderId="19" xfId="0" applyNumberFormat="1" applyFont="1" applyBorder="1" applyAlignment="1">
      <alignment horizontal="center" vertical="center" wrapText="1"/>
    </xf>
    <xf numFmtId="4" fontId="24" fillId="0" borderId="20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top" wrapText="1"/>
    </xf>
    <xf numFmtId="0" fontId="23" fillId="0" borderId="0" xfId="0" applyFont="1" applyAlignment="1">
      <alignment vertical="center" wrapText="1"/>
    </xf>
    <xf numFmtId="4" fontId="24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vertical="top" wrapText="1"/>
    </xf>
    <xf numFmtId="165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justify" vertical="center" wrapText="1"/>
    </xf>
    <xf numFmtId="4" fontId="19" fillId="0" borderId="0" xfId="0" applyNumberFormat="1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165" fontId="30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" fontId="34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E72A8-6EBC-4B53-81FE-65170026B013}">
  <sheetPr>
    <tabColor theme="6" tint="0.59999389629810485"/>
  </sheetPr>
  <dimension ref="A1:G204"/>
  <sheetViews>
    <sheetView tabSelected="1" view="pageBreakPreview" topLeftCell="A174" zoomScale="55" zoomScaleNormal="55" zoomScaleSheetLayoutView="55" workbookViewId="0">
      <selection activeCell="D204" sqref="D204"/>
    </sheetView>
  </sheetViews>
  <sheetFormatPr defaultColWidth="8.85546875" defaultRowHeight="18.75" outlineLevelRow="1" x14ac:dyDescent="0.2"/>
  <cols>
    <col min="1" max="1" width="17.7109375" style="1" customWidth="1"/>
    <col min="2" max="2" width="179.5703125" style="1" customWidth="1"/>
    <col min="3" max="3" width="37.140625" style="1" customWidth="1"/>
    <col min="4" max="4" width="37.7109375" style="1" customWidth="1"/>
    <col min="5" max="5" width="30.7109375" style="1" customWidth="1"/>
    <col min="6" max="6" width="32.7109375" style="1" customWidth="1"/>
    <col min="7" max="7" width="48.42578125" style="1" customWidth="1"/>
    <col min="8" max="256" width="8.85546875" style="1"/>
    <col min="257" max="257" width="17.7109375" style="1" customWidth="1"/>
    <col min="258" max="258" width="179.5703125" style="1" customWidth="1"/>
    <col min="259" max="259" width="37.140625" style="1" customWidth="1"/>
    <col min="260" max="260" width="37.7109375" style="1" customWidth="1"/>
    <col min="261" max="261" width="30.7109375" style="1" customWidth="1"/>
    <col min="262" max="262" width="32.7109375" style="1" customWidth="1"/>
    <col min="263" max="263" width="48.42578125" style="1" customWidth="1"/>
    <col min="264" max="512" width="8.85546875" style="1"/>
    <col min="513" max="513" width="17.7109375" style="1" customWidth="1"/>
    <col min="514" max="514" width="179.5703125" style="1" customWidth="1"/>
    <col min="515" max="515" width="37.140625" style="1" customWidth="1"/>
    <col min="516" max="516" width="37.7109375" style="1" customWidth="1"/>
    <col min="517" max="517" width="30.7109375" style="1" customWidth="1"/>
    <col min="518" max="518" width="32.7109375" style="1" customWidth="1"/>
    <col min="519" max="519" width="48.42578125" style="1" customWidth="1"/>
    <col min="520" max="768" width="8.85546875" style="1"/>
    <col min="769" max="769" width="17.7109375" style="1" customWidth="1"/>
    <col min="770" max="770" width="179.5703125" style="1" customWidth="1"/>
    <col min="771" max="771" width="37.140625" style="1" customWidth="1"/>
    <col min="772" max="772" width="37.7109375" style="1" customWidth="1"/>
    <col min="773" max="773" width="30.7109375" style="1" customWidth="1"/>
    <col min="774" max="774" width="32.7109375" style="1" customWidth="1"/>
    <col min="775" max="775" width="48.42578125" style="1" customWidth="1"/>
    <col min="776" max="1024" width="8.85546875" style="1"/>
    <col min="1025" max="1025" width="17.7109375" style="1" customWidth="1"/>
    <col min="1026" max="1026" width="179.5703125" style="1" customWidth="1"/>
    <col min="1027" max="1027" width="37.140625" style="1" customWidth="1"/>
    <col min="1028" max="1028" width="37.7109375" style="1" customWidth="1"/>
    <col min="1029" max="1029" width="30.7109375" style="1" customWidth="1"/>
    <col min="1030" max="1030" width="32.7109375" style="1" customWidth="1"/>
    <col min="1031" max="1031" width="48.42578125" style="1" customWidth="1"/>
    <col min="1032" max="1280" width="8.85546875" style="1"/>
    <col min="1281" max="1281" width="17.7109375" style="1" customWidth="1"/>
    <col min="1282" max="1282" width="179.5703125" style="1" customWidth="1"/>
    <col min="1283" max="1283" width="37.140625" style="1" customWidth="1"/>
    <col min="1284" max="1284" width="37.7109375" style="1" customWidth="1"/>
    <col min="1285" max="1285" width="30.7109375" style="1" customWidth="1"/>
    <col min="1286" max="1286" width="32.7109375" style="1" customWidth="1"/>
    <col min="1287" max="1287" width="48.42578125" style="1" customWidth="1"/>
    <col min="1288" max="1536" width="8.85546875" style="1"/>
    <col min="1537" max="1537" width="17.7109375" style="1" customWidth="1"/>
    <col min="1538" max="1538" width="179.5703125" style="1" customWidth="1"/>
    <col min="1539" max="1539" width="37.140625" style="1" customWidth="1"/>
    <col min="1540" max="1540" width="37.7109375" style="1" customWidth="1"/>
    <col min="1541" max="1541" width="30.7109375" style="1" customWidth="1"/>
    <col min="1542" max="1542" width="32.7109375" style="1" customWidth="1"/>
    <col min="1543" max="1543" width="48.42578125" style="1" customWidth="1"/>
    <col min="1544" max="1792" width="8.85546875" style="1"/>
    <col min="1793" max="1793" width="17.7109375" style="1" customWidth="1"/>
    <col min="1794" max="1794" width="179.5703125" style="1" customWidth="1"/>
    <col min="1795" max="1795" width="37.140625" style="1" customWidth="1"/>
    <col min="1796" max="1796" width="37.7109375" style="1" customWidth="1"/>
    <col min="1797" max="1797" width="30.7109375" style="1" customWidth="1"/>
    <col min="1798" max="1798" width="32.7109375" style="1" customWidth="1"/>
    <col min="1799" max="1799" width="48.42578125" style="1" customWidth="1"/>
    <col min="1800" max="2048" width="8.85546875" style="1"/>
    <col min="2049" max="2049" width="17.7109375" style="1" customWidth="1"/>
    <col min="2050" max="2050" width="179.5703125" style="1" customWidth="1"/>
    <col min="2051" max="2051" width="37.140625" style="1" customWidth="1"/>
    <col min="2052" max="2052" width="37.7109375" style="1" customWidth="1"/>
    <col min="2053" max="2053" width="30.7109375" style="1" customWidth="1"/>
    <col min="2054" max="2054" width="32.7109375" style="1" customWidth="1"/>
    <col min="2055" max="2055" width="48.42578125" style="1" customWidth="1"/>
    <col min="2056" max="2304" width="8.85546875" style="1"/>
    <col min="2305" max="2305" width="17.7109375" style="1" customWidth="1"/>
    <col min="2306" max="2306" width="179.5703125" style="1" customWidth="1"/>
    <col min="2307" max="2307" width="37.140625" style="1" customWidth="1"/>
    <col min="2308" max="2308" width="37.7109375" style="1" customWidth="1"/>
    <col min="2309" max="2309" width="30.7109375" style="1" customWidth="1"/>
    <col min="2310" max="2310" width="32.7109375" style="1" customWidth="1"/>
    <col min="2311" max="2311" width="48.42578125" style="1" customWidth="1"/>
    <col min="2312" max="2560" width="8.85546875" style="1"/>
    <col min="2561" max="2561" width="17.7109375" style="1" customWidth="1"/>
    <col min="2562" max="2562" width="179.5703125" style="1" customWidth="1"/>
    <col min="2563" max="2563" width="37.140625" style="1" customWidth="1"/>
    <col min="2564" max="2564" width="37.7109375" style="1" customWidth="1"/>
    <col min="2565" max="2565" width="30.7109375" style="1" customWidth="1"/>
    <col min="2566" max="2566" width="32.7109375" style="1" customWidth="1"/>
    <col min="2567" max="2567" width="48.42578125" style="1" customWidth="1"/>
    <col min="2568" max="2816" width="8.85546875" style="1"/>
    <col min="2817" max="2817" width="17.7109375" style="1" customWidth="1"/>
    <col min="2818" max="2818" width="179.5703125" style="1" customWidth="1"/>
    <col min="2819" max="2819" width="37.140625" style="1" customWidth="1"/>
    <col min="2820" max="2820" width="37.7109375" style="1" customWidth="1"/>
    <col min="2821" max="2821" width="30.7109375" style="1" customWidth="1"/>
    <col min="2822" max="2822" width="32.7109375" style="1" customWidth="1"/>
    <col min="2823" max="2823" width="48.42578125" style="1" customWidth="1"/>
    <col min="2824" max="3072" width="8.85546875" style="1"/>
    <col min="3073" max="3073" width="17.7109375" style="1" customWidth="1"/>
    <col min="3074" max="3074" width="179.5703125" style="1" customWidth="1"/>
    <col min="3075" max="3075" width="37.140625" style="1" customWidth="1"/>
    <col min="3076" max="3076" width="37.7109375" style="1" customWidth="1"/>
    <col min="3077" max="3077" width="30.7109375" style="1" customWidth="1"/>
    <col min="3078" max="3078" width="32.7109375" style="1" customWidth="1"/>
    <col min="3079" max="3079" width="48.42578125" style="1" customWidth="1"/>
    <col min="3080" max="3328" width="8.85546875" style="1"/>
    <col min="3329" max="3329" width="17.7109375" style="1" customWidth="1"/>
    <col min="3330" max="3330" width="179.5703125" style="1" customWidth="1"/>
    <col min="3331" max="3331" width="37.140625" style="1" customWidth="1"/>
    <col min="3332" max="3332" width="37.7109375" style="1" customWidth="1"/>
    <col min="3333" max="3333" width="30.7109375" style="1" customWidth="1"/>
    <col min="3334" max="3334" width="32.7109375" style="1" customWidth="1"/>
    <col min="3335" max="3335" width="48.42578125" style="1" customWidth="1"/>
    <col min="3336" max="3584" width="8.85546875" style="1"/>
    <col min="3585" max="3585" width="17.7109375" style="1" customWidth="1"/>
    <col min="3586" max="3586" width="179.5703125" style="1" customWidth="1"/>
    <col min="3587" max="3587" width="37.140625" style="1" customWidth="1"/>
    <col min="3588" max="3588" width="37.7109375" style="1" customWidth="1"/>
    <col min="3589" max="3589" width="30.7109375" style="1" customWidth="1"/>
    <col min="3590" max="3590" width="32.7109375" style="1" customWidth="1"/>
    <col min="3591" max="3591" width="48.42578125" style="1" customWidth="1"/>
    <col min="3592" max="3840" width="8.85546875" style="1"/>
    <col min="3841" max="3841" width="17.7109375" style="1" customWidth="1"/>
    <col min="3842" max="3842" width="179.5703125" style="1" customWidth="1"/>
    <col min="3843" max="3843" width="37.140625" style="1" customWidth="1"/>
    <col min="3844" max="3844" width="37.7109375" style="1" customWidth="1"/>
    <col min="3845" max="3845" width="30.7109375" style="1" customWidth="1"/>
    <col min="3846" max="3846" width="32.7109375" style="1" customWidth="1"/>
    <col min="3847" max="3847" width="48.42578125" style="1" customWidth="1"/>
    <col min="3848" max="4096" width="8.85546875" style="1"/>
    <col min="4097" max="4097" width="17.7109375" style="1" customWidth="1"/>
    <col min="4098" max="4098" width="179.5703125" style="1" customWidth="1"/>
    <col min="4099" max="4099" width="37.140625" style="1" customWidth="1"/>
    <col min="4100" max="4100" width="37.7109375" style="1" customWidth="1"/>
    <col min="4101" max="4101" width="30.7109375" style="1" customWidth="1"/>
    <col min="4102" max="4102" width="32.7109375" style="1" customWidth="1"/>
    <col min="4103" max="4103" width="48.42578125" style="1" customWidth="1"/>
    <col min="4104" max="4352" width="8.85546875" style="1"/>
    <col min="4353" max="4353" width="17.7109375" style="1" customWidth="1"/>
    <col min="4354" max="4354" width="179.5703125" style="1" customWidth="1"/>
    <col min="4355" max="4355" width="37.140625" style="1" customWidth="1"/>
    <col min="4356" max="4356" width="37.7109375" style="1" customWidth="1"/>
    <col min="4357" max="4357" width="30.7109375" style="1" customWidth="1"/>
    <col min="4358" max="4358" width="32.7109375" style="1" customWidth="1"/>
    <col min="4359" max="4359" width="48.42578125" style="1" customWidth="1"/>
    <col min="4360" max="4608" width="8.85546875" style="1"/>
    <col min="4609" max="4609" width="17.7109375" style="1" customWidth="1"/>
    <col min="4610" max="4610" width="179.5703125" style="1" customWidth="1"/>
    <col min="4611" max="4611" width="37.140625" style="1" customWidth="1"/>
    <col min="4612" max="4612" width="37.7109375" style="1" customWidth="1"/>
    <col min="4613" max="4613" width="30.7109375" style="1" customWidth="1"/>
    <col min="4614" max="4614" width="32.7109375" style="1" customWidth="1"/>
    <col min="4615" max="4615" width="48.42578125" style="1" customWidth="1"/>
    <col min="4616" max="4864" width="8.85546875" style="1"/>
    <col min="4865" max="4865" width="17.7109375" style="1" customWidth="1"/>
    <col min="4866" max="4866" width="179.5703125" style="1" customWidth="1"/>
    <col min="4867" max="4867" width="37.140625" style="1" customWidth="1"/>
    <col min="4868" max="4868" width="37.7109375" style="1" customWidth="1"/>
    <col min="4869" max="4869" width="30.7109375" style="1" customWidth="1"/>
    <col min="4870" max="4870" width="32.7109375" style="1" customWidth="1"/>
    <col min="4871" max="4871" width="48.42578125" style="1" customWidth="1"/>
    <col min="4872" max="5120" width="8.85546875" style="1"/>
    <col min="5121" max="5121" width="17.7109375" style="1" customWidth="1"/>
    <col min="5122" max="5122" width="179.5703125" style="1" customWidth="1"/>
    <col min="5123" max="5123" width="37.140625" style="1" customWidth="1"/>
    <col min="5124" max="5124" width="37.7109375" style="1" customWidth="1"/>
    <col min="5125" max="5125" width="30.7109375" style="1" customWidth="1"/>
    <col min="5126" max="5126" width="32.7109375" style="1" customWidth="1"/>
    <col min="5127" max="5127" width="48.42578125" style="1" customWidth="1"/>
    <col min="5128" max="5376" width="8.85546875" style="1"/>
    <col min="5377" max="5377" width="17.7109375" style="1" customWidth="1"/>
    <col min="5378" max="5378" width="179.5703125" style="1" customWidth="1"/>
    <col min="5379" max="5379" width="37.140625" style="1" customWidth="1"/>
    <col min="5380" max="5380" width="37.7109375" style="1" customWidth="1"/>
    <col min="5381" max="5381" width="30.7109375" style="1" customWidth="1"/>
    <col min="5382" max="5382" width="32.7109375" style="1" customWidth="1"/>
    <col min="5383" max="5383" width="48.42578125" style="1" customWidth="1"/>
    <col min="5384" max="5632" width="8.85546875" style="1"/>
    <col min="5633" max="5633" width="17.7109375" style="1" customWidth="1"/>
    <col min="5634" max="5634" width="179.5703125" style="1" customWidth="1"/>
    <col min="5635" max="5635" width="37.140625" style="1" customWidth="1"/>
    <col min="5636" max="5636" width="37.7109375" style="1" customWidth="1"/>
    <col min="5637" max="5637" width="30.7109375" style="1" customWidth="1"/>
    <col min="5638" max="5638" width="32.7109375" style="1" customWidth="1"/>
    <col min="5639" max="5639" width="48.42578125" style="1" customWidth="1"/>
    <col min="5640" max="5888" width="8.85546875" style="1"/>
    <col min="5889" max="5889" width="17.7109375" style="1" customWidth="1"/>
    <col min="5890" max="5890" width="179.5703125" style="1" customWidth="1"/>
    <col min="5891" max="5891" width="37.140625" style="1" customWidth="1"/>
    <col min="5892" max="5892" width="37.7109375" style="1" customWidth="1"/>
    <col min="5893" max="5893" width="30.7109375" style="1" customWidth="1"/>
    <col min="5894" max="5894" width="32.7109375" style="1" customWidth="1"/>
    <col min="5895" max="5895" width="48.42578125" style="1" customWidth="1"/>
    <col min="5896" max="6144" width="8.85546875" style="1"/>
    <col min="6145" max="6145" width="17.7109375" style="1" customWidth="1"/>
    <col min="6146" max="6146" width="179.5703125" style="1" customWidth="1"/>
    <col min="6147" max="6147" width="37.140625" style="1" customWidth="1"/>
    <col min="6148" max="6148" width="37.7109375" style="1" customWidth="1"/>
    <col min="6149" max="6149" width="30.7109375" style="1" customWidth="1"/>
    <col min="6150" max="6150" width="32.7109375" style="1" customWidth="1"/>
    <col min="6151" max="6151" width="48.42578125" style="1" customWidth="1"/>
    <col min="6152" max="6400" width="8.85546875" style="1"/>
    <col min="6401" max="6401" width="17.7109375" style="1" customWidth="1"/>
    <col min="6402" max="6402" width="179.5703125" style="1" customWidth="1"/>
    <col min="6403" max="6403" width="37.140625" style="1" customWidth="1"/>
    <col min="6404" max="6404" width="37.7109375" style="1" customWidth="1"/>
    <col min="6405" max="6405" width="30.7109375" style="1" customWidth="1"/>
    <col min="6406" max="6406" width="32.7109375" style="1" customWidth="1"/>
    <col min="6407" max="6407" width="48.42578125" style="1" customWidth="1"/>
    <col min="6408" max="6656" width="8.85546875" style="1"/>
    <col min="6657" max="6657" width="17.7109375" style="1" customWidth="1"/>
    <col min="6658" max="6658" width="179.5703125" style="1" customWidth="1"/>
    <col min="6659" max="6659" width="37.140625" style="1" customWidth="1"/>
    <col min="6660" max="6660" width="37.7109375" style="1" customWidth="1"/>
    <col min="6661" max="6661" width="30.7109375" style="1" customWidth="1"/>
    <col min="6662" max="6662" width="32.7109375" style="1" customWidth="1"/>
    <col min="6663" max="6663" width="48.42578125" style="1" customWidth="1"/>
    <col min="6664" max="6912" width="8.85546875" style="1"/>
    <col min="6913" max="6913" width="17.7109375" style="1" customWidth="1"/>
    <col min="6914" max="6914" width="179.5703125" style="1" customWidth="1"/>
    <col min="6915" max="6915" width="37.140625" style="1" customWidth="1"/>
    <col min="6916" max="6916" width="37.7109375" style="1" customWidth="1"/>
    <col min="6917" max="6917" width="30.7109375" style="1" customWidth="1"/>
    <col min="6918" max="6918" width="32.7109375" style="1" customWidth="1"/>
    <col min="6919" max="6919" width="48.42578125" style="1" customWidth="1"/>
    <col min="6920" max="7168" width="8.85546875" style="1"/>
    <col min="7169" max="7169" width="17.7109375" style="1" customWidth="1"/>
    <col min="7170" max="7170" width="179.5703125" style="1" customWidth="1"/>
    <col min="7171" max="7171" width="37.140625" style="1" customWidth="1"/>
    <col min="7172" max="7172" width="37.7109375" style="1" customWidth="1"/>
    <col min="7173" max="7173" width="30.7109375" style="1" customWidth="1"/>
    <col min="7174" max="7174" width="32.7109375" style="1" customWidth="1"/>
    <col min="7175" max="7175" width="48.42578125" style="1" customWidth="1"/>
    <col min="7176" max="7424" width="8.85546875" style="1"/>
    <col min="7425" max="7425" width="17.7109375" style="1" customWidth="1"/>
    <col min="7426" max="7426" width="179.5703125" style="1" customWidth="1"/>
    <col min="7427" max="7427" width="37.140625" style="1" customWidth="1"/>
    <col min="7428" max="7428" width="37.7109375" style="1" customWidth="1"/>
    <col min="7429" max="7429" width="30.7109375" style="1" customWidth="1"/>
    <col min="7430" max="7430" width="32.7109375" style="1" customWidth="1"/>
    <col min="7431" max="7431" width="48.42578125" style="1" customWidth="1"/>
    <col min="7432" max="7680" width="8.85546875" style="1"/>
    <col min="7681" max="7681" width="17.7109375" style="1" customWidth="1"/>
    <col min="7682" max="7682" width="179.5703125" style="1" customWidth="1"/>
    <col min="7683" max="7683" width="37.140625" style="1" customWidth="1"/>
    <col min="7684" max="7684" width="37.7109375" style="1" customWidth="1"/>
    <col min="7685" max="7685" width="30.7109375" style="1" customWidth="1"/>
    <col min="7686" max="7686" width="32.7109375" style="1" customWidth="1"/>
    <col min="7687" max="7687" width="48.42578125" style="1" customWidth="1"/>
    <col min="7688" max="7936" width="8.85546875" style="1"/>
    <col min="7937" max="7937" width="17.7109375" style="1" customWidth="1"/>
    <col min="7938" max="7938" width="179.5703125" style="1" customWidth="1"/>
    <col min="7939" max="7939" width="37.140625" style="1" customWidth="1"/>
    <col min="7940" max="7940" width="37.7109375" style="1" customWidth="1"/>
    <col min="7941" max="7941" width="30.7109375" style="1" customWidth="1"/>
    <col min="7942" max="7942" width="32.7109375" style="1" customWidth="1"/>
    <col min="7943" max="7943" width="48.42578125" style="1" customWidth="1"/>
    <col min="7944" max="8192" width="8.85546875" style="1"/>
    <col min="8193" max="8193" width="17.7109375" style="1" customWidth="1"/>
    <col min="8194" max="8194" width="179.5703125" style="1" customWidth="1"/>
    <col min="8195" max="8195" width="37.140625" style="1" customWidth="1"/>
    <col min="8196" max="8196" width="37.7109375" style="1" customWidth="1"/>
    <col min="8197" max="8197" width="30.7109375" style="1" customWidth="1"/>
    <col min="8198" max="8198" width="32.7109375" style="1" customWidth="1"/>
    <col min="8199" max="8199" width="48.42578125" style="1" customWidth="1"/>
    <col min="8200" max="8448" width="8.85546875" style="1"/>
    <col min="8449" max="8449" width="17.7109375" style="1" customWidth="1"/>
    <col min="8450" max="8450" width="179.5703125" style="1" customWidth="1"/>
    <col min="8451" max="8451" width="37.140625" style="1" customWidth="1"/>
    <col min="8452" max="8452" width="37.7109375" style="1" customWidth="1"/>
    <col min="8453" max="8453" width="30.7109375" style="1" customWidth="1"/>
    <col min="8454" max="8454" width="32.7109375" style="1" customWidth="1"/>
    <col min="8455" max="8455" width="48.42578125" style="1" customWidth="1"/>
    <col min="8456" max="8704" width="8.85546875" style="1"/>
    <col min="8705" max="8705" width="17.7109375" style="1" customWidth="1"/>
    <col min="8706" max="8706" width="179.5703125" style="1" customWidth="1"/>
    <col min="8707" max="8707" width="37.140625" style="1" customWidth="1"/>
    <col min="8708" max="8708" width="37.7109375" style="1" customWidth="1"/>
    <col min="8709" max="8709" width="30.7109375" style="1" customWidth="1"/>
    <col min="8710" max="8710" width="32.7109375" style="1" customWidth="1"/>
    <col min="8711" max="8711" width="48.42578125" style="1" customWidth="1"/>
    <col min="8712" max="8960" width="8.85546875" style="1"/>
    <col min="8961" max="8961" width="17.7109375" style="1" customWidth="1"/>
    <col min="8962" max="8962" width="179.5703125" style="1" customWidth="1"/>
    <col min="8963" max="8963" width="37.140625" style="1" customWidth="1"/>
    <col min="8964" max="8964" width="37.7109375" style="1" customWidth="1"/>
    <col min="8965" max="8965" width="30.7109375" style="1" customWidth="1"/>
    <col min="8966" max="8966" width="32.7109375" style="1" customWidth="1"/>
    <col min="8967" max="8967" width="48.42578125" style="1" customWidth="1"/>
    <col min="8968" max="9216" width="8.85546875" style="1"/>
    <col min="9217" max="9217" width="17.7109375" style="1" customWidth="1"/>
    <col min="9218" max="9218" width="179.5703125" style="1" customWidth="1"/>
    <col min="9219" max="9219" width="37.140625" style="1" customWidth="1"/>
    <col min="9220" max="9220" width="37.7109375" style="1" customWidth="1"/>
    <col min="9221" max="9221" width="30.7109375" style="1" customWidth="1"/>
    <col min="9222" max="9222" width="32.7109375" style="1" customWidth="1"/>
    <col min="9223" max="9223" width="48.42578125" style="1" customWidth="1"/>
    <col min="9224" max="9472" width="8.85546875" style="1"/>
    <col min="9473" max="9473" width="17.7109375" style="1" customWidth="1"/>
    <col min="9474" max="9474" width="179.5703125" style="1" customWidth="1"/>
    <col min="9475" max="9475" width="37.140625" style="1" customWidth="1"/>
    <col min="9476" max="9476" width="37.7109375" style="1" customWidth="1"/>
    <col min="9477" max="9477" width="30.7109375" style="1" customWidth="1"/>
    <col min="9478" max="9478" width="32.7109375" style="1" customWidth="1"/>
    <col min="9479" max="9479" width="48.42578125" style="1" customWidth="1"/>
    <col min="9480" max="9728" width="8.85546875" style="1"/>
    <col min="9729" max="9729" width="17.7109375" style="1" customWidth="1"/>
    <col min="9730" max="9730" width="179.5703125" style="1" customWidth="1"/>
    <col min="9731" max="9731" width="37.140625" style="1" customWidth="1"/>
    <col min="9732" max="9732" width="37.7109375" style="1" customWidth="1"/>
    <col min="9733" max="9733" width="30.7109375" style="1" customWidth="1"/>
    <col min="9734" max="9734" width="32.7109375" style="1" customWidth="1"/>
    <col min="9735" max="9735" width="48.42578125" style="1" customWidth="1"/>
    <col min="9736" max="9984" width="8.85546875" style="1"/>
    <col min="9985" max="9985" width="17.7109375" style="1" customWidth="1"/>
    <col min="9986" max="9986" width="179.5703125" style="1" customWidth="1"/>
    <col min="9987" max="9987" width="37.140625" style="1" customWidth="1"/>
    <col min="9988" max="9988" width="37.7109375" style="1" customWidth="1"/>
    <col min="9989" max="9989" width="30.7109375" style="1" customWidth="1"/>
    <col min="9990" max="9990" width="32.7109375" style="1" customWidth="1"/>
    <col min="9991" max="9991" width="48.42578125" style="1" customWidth="1"/>
    <col min="9992" max="10240" width="8.85546875" style="1"/>
    <col min="10241" max="10241" width="17.7109375" style="1" customWidth="1"/>
    <col min="10242" max="10242" width="179.5703125" style="1" customWidth="1"/>
    <col min="10243" max="10243" width="37.140625" style="1" customWidth="1"/>
    <col min="10244" max="10244" width="37.7109375" style="1" customWidth="1"/>
    <col min="10245" max="10245" width="30.7109375" style="1" customWidth="1"/>
    <col min="10246" max="10246" width="32.7109375" style="1" customWidth="1"/>
    <col min="10247" max="10247" width="48.42578125" style="1" customWidth="1"/>
    <col min="10248" max="10496" width="8.85546875" style="1"/>
    <col min="10497" max="10497" width="17.7109375" style="1" customWidth="1"/>
    <col min="10498" max="10498" width="179.5703125" style="1" customWidth="1"/>
    <col min="10499" max="10499" width="37.140625" style="1" customWidth="1"/>
    <col min="10500" max="10500" width="37.7109375" style="1" customWidth="1"/>
    <col min="10501" max="10501" width="30.7109375" style="1" customWidth="1"/>
    <col min="10502" max="10502" width="32.7109375" style="1" customWidth="1"/>
    <col min="10503" max="10503" width="48.42578125" style="1" customWidth="1"/>
    <col min="10504" max="10752" width="8.85546875" style="1"/>
    <col min="10753" max="10753" width="17.7109375" style="1" customWidth="1"/>
    <col min="10754" max="10754" width="179.5703125" style="1" customWidth="1"/>
    <col min="10755" max="10755" width="37.140625" style="1" customWidth="1"/>
    <col min="10756" max="10756" width="37.7109375" style="1" customWidth="1"/>
    <col min="10757" max="10757" width="30.7109375" style="1" customWidth="1"/>
    <col min="10758" max="10758" width="32.7109375" style="1" customWidth="1"/>
    <col min="10759" max="10759" width="48.42578125" style="1" customWidth="1"/>
    <col min="10760" max="11008" width="8.85546875" style="1"/>
    <col min="11009" max="11009" width="17.7109375" style="1" customWidth="1"/>
    <col min="11010" max="11010" width="179.5703125" style="1" customWidth="1"/>
    <col min="11011" max="11011" width="37.140625" style="1" customWidth="1"/>
    <col min="11012" max="11012" width="37.7109375" style="1" customWidth="1"/>
    <col min="11013" max="11013" width="30.7109375" style="1" customWidth="1"/>
    <col min="11014" max="11014" width="32.7109375" style="1" customWidth="1"/>
    <col min="11015" max="11015" width="48.42578125" style="1" customWidth="1"/>
    <col min="11016" max="11264" width="8.85546875" style="1"/>
    <col min="11265" max="11265" width="17.7109375" style="1" customWidth="1"/>
    <col min="11266" max="11266" width="179.5703125" style="1" customWidth="1"/>
    <col min="11267" max="11267" width="37.140625" style="1" customWidth="1"/>
    <col min="11268" max="11268" width="37.7109375" style="1" customWidth="1"/>
    <col min="11269" max="11269" width="30.7109375" style="1" customWidth="1"/>
    <col min="11270" max="11270" width="32.7109375" style="1" customWidth="1"/>
    <col min="11271" max="11271" width="48.42578125" style="1" customWidth="1"/>
    <col min="11272" max="11520" width="8.85546875" style="1"/>
    <col min="11521" max="11521" width="17.7109375" style="1" customWidth="1"/>
    <col min="11522" max="11522" width="179.5703125" style="1" customWidth="1"/>
    <col min="11523" max="11523" width="37.140625" style="1" customWidth="1"/>
    <col min="11524" max="11524" width="37.7109375" style="1" customWidth="1"/>
    <col min="11525" max="11525" width="30.7109375" style="1" customWidth="1"/>
    <col min="11526" max="11526" width="32.7109375" style="1" customWidth="1"/>
    <col min="11527" max="11527" width="48.42578125" style="1" customWidth="1"/>
    <col min="11528" max="11776" width="8.85546875" style="1"/>
    <col min="11777" max="11777" width="17.7109375" style="1" customWidth="1"/>
    <col min="11778" max="11778" width="179.5703125" style="1" customWidth="1"/>
    <col min="11779" max="11779" width="37.140625" style="1" customWidth="1"/>
    <col min="11780" max="11780" width="37.7109375" style="1" customWidth="1"/>
    <col min="11781" max="11781" width="30.7109375" style="1" customWidth="1"/>
    <col min="11782" max="11782" width="32.7109375" style="1" customWidth="1"/>
    <col min="11783" max="11783" width="48.42578125" style="1" customWidth="1"/>
    <col min="11784" max="12032" width="8.85546875" style="1"/>
    <col min="12033" max="12033" width="17.7109375" style="1" customWidth="1"/>
    <col min="12034" max="12034" width="179.5703125" style="1" customWidth="1"/>
    <col min="12035" max="12035" width="37.140625" style="1" customWidth="1"/>
    <col min="12036" max="12036" width="37.7109375" style="1" customWidth="1"/>
    <col min="12037" max="12037" width="30.7109375" style="1" customWidth="1"/>
    <col min="12038" max="12038" width="32.7109375" style="1" customWidth="1"/>
    <col min="12039" max="12039" width="48.42578125" style="1" customWidth="1"/>
    <col min="12040" max="12288" width="8.85546875" style="1"/>
    <col min="12289" max="12289" width="17.7109375" style="1" customWidth="1"/>
    <col min="12290" max="12290" width="179.5703125" style="1" customWidth="1"/>
    <col min="12291" max="12291" width="37.140625" style="1" customWidth="1"/>
    <col min="12292" max="12292" width="37.7109375" style="1" customWidth="1"/>
    <col min="12293" max="12293" width="30.7109375" style="1" customWidth="1"/>
    <col min="12294" max="12294" width="32.7109375" style="1" customWidth="1"/>
    <col min="12295" max="12295" width="48.42578125" style="1" customWidth="1"/>
    <col min="12296" max="12544" width="8.85546875" style="1"/>
    <col min="12545" max="12545" width="17.7109375" style="1" customWidth="1"/>
    <col min="12546" max="12546" width="179.5703125" style="1" customWidth="1"/>
    <col min="12547" max="12547" width="37.140625" style="1" customWidth="1"/>
    <col min="12548" max="12548" width="37.7109375" style="1" customWidth="1"/>
    <col min="12549" max="12549" width="30.7109375" style="1" customWidth="1"/>
    <col min="12550" max="12550" width="32.7109375" style="1" customWidth="1"/>
    <col min="12551" max="12551" width="48.42578125" style="1" customWidth="1"/>
    <col min="12552" max="12800" width="8.85546875" style="1"/>
    <col min="12801" max="12801" width="17.7109375" style="1" customWidth="1"/>
    <col min="12802" max="12802" width="179.5703125" style="1" customWidth="1"/>
    <col min="12803" max="12803" width="37.140625" style="1" customWidth="1"/>
    <col min="12804" max="12804" width="37.7109375" style="1" customWidth="1"/>
    <col min="12805" max="12805" width="30.7109375" style="1" customWidth="1"/>
    <col min="12806" max="12806" width="32.7109375" style="1" customWidth="1"/>
    <col min="12807" max="12807" width="48.42578125" style="1" customWidth="1"/>
    <col min="12808" max="13056" width="8.85546875" style="1"/>
    <col min="13057" max="13057" width="17.7109375" style="1" customWidth="1"/>
    <col min="13058" max="13058" width="179.5703125" style="1" customWidth="1"/>
    <col min="13059" max="13059" width="37.140625" style="1" customWidth="1"/>
    <col min="13060" max="13060" width="37.7109375" style="1" customWidth="1"/>
    <col min="13061" max="13061" width="30.7109375" style="1" customWidth="1"/>
    <col min="13062" max="13062" width="32.7109375" style="1" customWidth="1"/>
    <col min="13063" max="13063" width="48.42578125" style="1" customWidth="1"/>
    <col min="13064" max="13312" width="8.85546875" style="1"/>
    <col min="13313" max="13313" width="17.7109375" style="1" customWidth="1"/>
    <col min="13314" max="13314" width="179.5703125" style="1" customWidth="1"/>
    <col min="13315" max="13315" width="37.140625" style="1" customWidth="1"/>
    <col min="13316" max="13316" width="37.7109375" style="1" customWidth="1"/>
    <col min="13317" max="13317" width="30.7109375" style="1" customWidth="1"/>
    <col min="13318" max="13318" width="32.7109375" style="1" customWidth="1"/>
    <col min="13319" max="13319" width="48.42578125" style="1" customWidth="1"/>
    <col min="13320" max="13568" width="8.85546875" style="1"/>
    <col min="13569" max="13569" width="17.7109375" style="1" customWidth="1"/>
    <col min="13570" max="13570" width="179.5703125" style="1" customWidth="1"/>
    <col min="13571" max="13571" width="37.140625" style="1" customWidth="1"/>
    <col min="13572" max="13572" width="37.7109375" style="1" customWidth="1"/>
    <col min="13573" max="13573" width="30.7109375" style="1" customWidth="1"/>
    <col min="13574" max="13574" width="32.7109375" style="1" customWidth="1"/>
    <col min="13575" max="13575" width="48.42578125" style="1" customWidth="1"/>
    <col min="13576" max="13824" width="8.85546875" style="1"/>
    <col min="13825" max="13825" width="17.7109375" style="1" customWidth="1"/>
    <col min="13826" max="13826" width="179.5703125" style="1" customWidth="1"/>
    <col min="13827" max="13827" width="37.140625" style="1" customWidth="1"/>
    <col min="13828" max="13828" width="37.7109375" style="1" customWidth="1"/>
    <col min="13829" max="13829" width="30.7109375" style="1" customWidth="1"/>
    <col min="13830" max="13830" width="32.7109375" style="1" customWidth="1"/>
    <col min="13831" max="13831" width="48.42578125" style="1" customWidth="1"/>
    <col min="13832" max="14080" width="8.85546875" style="1"/>
    <col min="14081" max="14081" width="17.7109375" style="1" customWidth="1"/>
    <col min="14082" max="14082" width="179.5703125" style="1" customWidth="1"/>
    <col min="14083" max="14083" width="37.140625" style="1" customWidth="1"/>
    <col min="14084" max="14084" width="37.7109375" style="1" customWidth="1"/>
    <col min="14085" max="14085" width="30.7109375" style="1" customWidth="1"/>
    <col min="14086" max="14086" width="32.7109375" style="1" customWidth="1"/>
    <col min="14087" max="14087" width="48.42578125" style="1" customWidth="1"/>
    <col min="14088" max="14336" width="8.85546875" style="1"/>
    <col min="14337" max="14337" width="17.7109375" style="1" customWidth="1"/>
    <col min="14338" max="14338" width="179.5703125" style="1" customWidth="1"/>
    <col min="14339" max="14339" width="37.140625" style="1" customWidth="1"/>
    <col min="14340" max="14340" width="37.7109375" style="1" customWidth="1"/>
    <col min="14341" max="14341" width="30.7109375" style="1" customWidth="1"/>
    <col min="14342" max="14342" width="32.7109375" style="1" customWidth="1"/>
    <col min="14343" max="14343" width="48.42578125" style="1" customWidth="1"/>
    <col min="14344" max="14592" width="8.85546875" style="1"/>
    <col min="14593" max="14593" width="17.7109375" style="1" customWidth="1"/>
    <col min="14594" max="14594" width="179.5703125" style="1" customWidth="1"/>
    <col min="14595" max="14595" width="37.140625" style="1" customWidth="1"/>
    <col min="14596" max="14596" width="37.7109375" style="1" customWidth="1"/>
    <col min="14597" max="14597" width="30.7109375" style="1" customWidth="1"/>
    <col min="14598" max="14598" width="32.7109375" style="1" customWidth="1"/>
    <col min="14599" max="14599" width="48.42578125" style="1" customWidth="1"/>
    <col min="14600" max="14848" width="8.85546875" style="1"/>
    <col min="14849" max="14849" width="17.7109375" style="1" customWidth="1"/>
    <col min="14850" max="14850" width="179.5703125" style="1" customWidth="1"/>
    <col min="14851" max="14851" width="37.140625" style="1" customWidth="1"/>
    <col min="14852" max="14852" width="37.7109375" style="1" customWidth="1"/>
    <col min="14853" max="14853" width="30.7109375" style="1" customWidth="1"/>
    <col min="14854" max="14854" width="32.7109375" style="1" customWidth="1"/>
    <col min="14855" max="14855" width="48.42578125" style="1" customWidth="1"/>
    <col min="14856" max="15104" width="8.85546875" style="1"/>
    <col min="15105" max="15105" width="17.7109375" style="1" customWidth="1"/>
    <col min="15106" max="15106" width="179.5703125" style="1" customWidth="1"/>
    <col min="15107" max="15107" width="37.140625" style="1" customWidth="1"/>
    <col min="15108" max="15108" width="37.7109375" style="1" customWidth="1"/>
    <col min="15109" max="15109" width="30.7109375" style="1" customWidth="1"/>
    <col min="15110" max="15110" width="32.7109375" style="1" customWidth="1"/>
    <col min="15111" max="15111" width="48.42578125" style="1" customWidth="1"/>
    <col min="15112" max="15360" width="8.85546875" style="1"/>
    <col min="15361" max="15361" width="17.7109375" style="1" customWidth="1"/>
    <col min="15362" max="15362" width="179.5703125" style="1" customWidth="1"/>
    <col min="15363" max="15363" width="37.140625" style="1" customWidth="1"/>
    <col min="15364" max="15364" width="37.7109375" style="1" customWidth="1"/>
    <col min="15365" max="15365" width="30.7109375" style="1" customWidth="1"/>
    <col min="15366" max="15366" width="32.7109375" style="1" customWidth="1"/>
    <col min="15367" max="15367" width="48.42578125" style="1" customWidth="1"/>
    <col min="15368" max="15616" width="8.85546875" style="1"/>
    <col min="15617" max="15617" width="17.7109375" style="1" customWidth="1"/>
    <col min="15618" max="15618" width="179.5703125" style="1" customWidth="1"/>
    <col min="15619" max="15619" width="37.140625" style="1" customWidth="1"/>
    <col min="15620" max="15620" width="37.7109375" style="1" customWidth="1"/>
    <col min="15621" max="15621" width="30.7109375" style="1" customWidth="1"/>
    <col min="15622" max="15622" width="32.7109375" style="1" customWidth="1"/>
    <col min="15623" max="15623" width="48.42578125" style="1" customWidth="1"/>
    <col min="15624" max="15872" width="8.85546875" style="1"/>
    <col min="15873" max="15873" width="17.7109375" style="1" customWidth="1"/>
    <col min="15874" max="15874" width="179.5703125" style="1" customWidth="1"/>
    <col min="15875" max="15875" width="37.140625" style="1" customWidth="1"/>
    <col min="15876" max="15876" width="37.7109375" style="1" customWidth="1"/>
    <col min="15877" max="15877" width="30.7109375" style="1" customWidth="1"/>
    <col min="15878" max="15878" width="32.7109375" style="1" customWidth="1"/>
    <col min="15879" max="15879" width="48.42578125" style="1" customWidth="1"/>
    <col min="15880" max="16128" width="8.85546875" style="1"/>
    <col min="16129" max="16129" width="17.7109375" style="1" customWidth="1"/>
    <col min="16130" max="16130" width="179.5703125" style="1" customWidth="1"/>
    <col min="16131" max="16131" width="37.140625" style="1" customWidth="1"/>
    <col min="16132" max="16132" width="37.7109375" style="1" customWidth="1"/>
    <col min="16133" max="16133" width="30.7109375" style="1" customWidth="1"/>
    <col min="16134" max="16134" width="32.7109375" style="1" customWidth="1"/>
    <col min="16135" max="16135" width="48.42578125" style="1" customWidth="1"/>
    <col min="16136" max="16384" width="8.85546875" style="1"/>
  </cols>
  <sheetData>
    <row r="1" spans="1:5" ht="19.7" customHeight="1" x14ac:dyDescent="0.2">
      <c r="B1" s="2"/>
    </row>
    <row r="2" spans="1:5" s="3" customFormat="1" ht="37.35" customHeight="1" x14ac:dyDescent="0.2">
      <c r="A2" s="147" t="s">
        <v>0</v>
      </c>
      <c r="B2" s="147"/>
      <c r="C2" s="147"/>
      <c r="D2" s="147"/>
      <c r="E2" s="147"/>
    </row>
    <row r="3" spans="1:5" s="3" customFormat="1" ht="39.6" customHeight="1" x14ac:dyDescent="0.2">
      <c r="A3" s="148" t="s">
        <v>1</v>
      </c>
      <c r="B3" s="148"/>
      <c r="C3" s="148"/>
      <c r="D3" s="148"/>
      <c r="E3" s="148"/>
    </row>
    <row r="4" spans="1:5" ht="25.9" customHeight="1" thickBot="1" x14ac:dyDescent="0.25">
      <c r="E4" s="4" t="s">
        <v>2</v>
      </c>
    </row>
    <row r="5" spans="1:5" s="10" customFormat="1" ht="115.15" customHeight="1" thickBot="1" x14ac:dyDescent="0.25">
      <c r="A5" s="5" t="s">
        <v>3</v>
      </c>
      <c r="B5" s="6" t="s">
        <v>4</v>
      </c>
      <c r="C5" s="7" t="s">
        <v>5</v>
      </c>
      <c r="D5" s="8" t="s">
        <v>6</v>
      </c>
      <c r="E5" s="9" t="s">
        <v>7</v>
      </c>
    </row>
    <row r="6" spans="1:5" s="16" customFormat="1" ht="33.6" customHeight="1" thickBot="1" x14ac:dyDescent="0.25">
      <c r="A6" s="11">
        <v>1</v>
      </c>
      <c r="B6" s="12">
        <v>2</v>
      </c>
      <c r="C6" s="13">
        <v>3</v>
      </c>
      <c r="D6" s="14">
        <v>4</v>
      </c>
      <c r="E6" s="15">
        <v>5</v>
      </c>
    </row>
    <row r="7" spans="1:5" s="22" customFormat="1" ht="37.35" customHeight="1" x14ac:dyDescent="0.2">
      <c r="A7" s="17" t="s">
        <v>8</v>
      </c>
      <c r="B7" s="18" t="s">
        <v>9</v>
      </c>
      <c r="C7" s="19">
        <f>C9+C10+C11+C12+C13+C14+C15+C16+C19+C26+C31+C22+C23</f>
        <v>15070023.600000001</v>
      </c>
      <c r="D7" s="20">
        <f>D9+D10+D11+D12+D13+D14+D15+D16+D19+D26+D31+D22+D23+D20+D24+D21+D25</f>
        <v>15710108.999999998</v>
      </c>
      <c r="E7" s="21">
        <f>D7/C7*100</f>
        <v>104.24740807970596</v>
      </c>
    </row>
    <row r="8" spans="1:5" s="28" customFormat="1" ht="29.45" hidden="1" customHeight="1" x14ac:dyDescent="0.2">
      <c r="A8" s="23"/>
      <c r="B8" s="24" t="s">
        <v>10</v>
      </c>
      <c r="C8" s="25"/>
      <c r="D8" s="26"/>
      <c r="E8" s="27"/>
    </row>
    <row r="9" spans="1:5" s="22" customFormat="1" ht="123" x14ac:dyDescent="0.2">
      <c r="A9" s="29" t="s">
        <v>11</v>
      </c>
      <c r="B9" s="30" t="s">
        <v>12</v>
      </c>
      <c r="C9" s="25">
        <v>6918160</v>
      </c>
      <c r="D9" s="26">
        <v>6933189.2000000002</v>
      </c>
      <c r="E9" s="27">
        <f>D9/C9*100</f>
        <v>100.2172427350625</v>
      </c>
    </row>
    <row r="10" spans="1:5" s="22" customFormat="1" ht="33" x14ac:dyDescent="0.2">
      <c r="A10" s="29" t="s">
        <v>13</v>
      </c>
      <c r="B10" s="30" t="s">
        <v>14</v>
      </c>
      <c r="C10" s="25">
        <v>1425000</v>
      </c>
      <c r="D10" s="31">
        <v>1605691.4</v>
      </c>
      <c r="E10" s="27">
        <f>D10/C10*100</f>
        <v>112.68009824561402</v>
      </c>
    </row>
    <row r="11" spans="1:5" s="22" customFormat="1" ht="123" x14ac:dyDescent="0.2">
      <c r="A11" s="29" t="s">
        <v>15</v>
      </c>
      <c r="B11" s="32" t="s">
        <v>16</v>
      </c>
      <c r="C11" s="25">
        <v>0</v>
      </c>
      <c r="D11" s="33">
        <v>0</v>
      </c>
      <c r="E11" s="27">
        <v>0</v>
      </c>
    </row>
    <row r="12" spans="1:5" s="22" customFormat="1" ht="123" x14ac:dyDescent="0.2">
      <c r="A12" s="29" t="s">
        <v>17</v>
      </c>
      <c r="B12" s="30" t="s">
        <v>18</v>
      </c>
      <c r="C12" s="25">
        <v>3000</v>
      </c>
      <c r="D12" s="33">
        <v>1308.5</v>
      </c>
      <c r="E12" s="27">
        <f t="shared" ref="E12:E18" si="0">D12/C12*100</f>
        <v>43.616666666666667</v>
      </c>
    </row>
    <row r="13" spans="1:5" s="22" customFormat="1" ht="61.5" x14ac:dyDescent="0.2">
      <c r="A13" s="29" t="s">
        <v>19</v>
      </c>
      <c r="B13" s="30" t="s">
        <v>20</v>
      </c>
      <c r="C13" s="25">
        <v>10</v>
      </c>
      <c r="D13" s="33">
        <v>0</v>
      </c>
      <c r="E13" s="27">
        <f t="shared" si="0"/>
        <v>0</v>
      </c>
    </row>
    <row r="14" spans="1:5" s="22" customFormat="1" ht="123" x14ac:dyDescent="0.2">
      <c r="A14" s="29" t="s">
        <v>21</v>
      </c>
      <c r="B14" s="30" t="s">
        <v>22</v>
      </c>
      <c r="C14" s="25">
        <v>10</v>
      </c>
      <c r="D14" s="33">
        <v>0</v>
      </c>
      <c r="E14" s="27">
        <f t="shared" si="0"/>
        <v>0</v>
      </c>
    </row>
    <row r="15" spans="1:5" s="22" customFormat="1" ht="213.75" customHeight="1" x14ac:dyDescent="0.2">
      <c r="A15" s="29" t="s">
        <v>23</v>
      </c>
      <c r="B15" s="30" t="s">
        <v>24</v>
      </c>
      <c r="C15" s="25">
        <v>15</v>
      </c>
      <c r="D15" s="26">
        <v>124.9</v>
      </c>
      <c r="E15" s="27">
        <f t="shared" si="0"/>
        <v>832.66666666666663</v>
      </c>
    </row>
    <row r="16" spans="1:5" s="22" customFormat="1" ht="114.75" customHeight="1" x14ac:dyDescent="0.2">
      <c r="A16" s="29" t="s">
        <v>25</v>
      </c>
      <c r="B16" s="30" t="s">
        <v>26</v>
      </c>
      <c r="C16" s="25">
        <v>518859.4</v>
      </c>
      <c r="D16" s="26">
        <v>903190.6</v>
      </c>
      <c r="E16" s="27">
        <f t="shared" si="0"/>
        <v>174.07232094089457</v>
      </c>
    </row>
    <row r="17" spans="1:6" s="22" customFormat="1" ht="122.45" hidden="1" customHeight="1" x14ac:dyDescent="0.2">
      <c r="A17" s="29" t="s">
        <v>27</v>
      </c>
      <c r="B17" s="30" t="s">
        <v>28</v>
      </c>
      <c r="C17" s="25"/>
      <c r="D17" s="26"/>
      <c r="E17" s="27" t="e">
        <f t="shared" si="0"/>
        <v>#DIV/0!</v>
      </c>
    </row>
    <row r="18" spans="1:6" s="22" customFormat="1" ht="183.6" hidden="1" customHeight="1" x14ac:dyDescent="0.2">
      <c r="A18" s="29" t="s">
        <v>29</v>
      </c>
      <c r="B18" s="30" t="s">
        <v>30</v>
      </c>
      <c r="C18" s="25"/>
      <c r="D18" s="26"/>
      <c r="E18" s="27" t="e">
        <f t="shared" si="0"/>
        <v>#DIV/0!</v>
      </c>
    </row>
    <row r="19" spans="1:6" s="22" customFormat="1" ht="147.75" customHeight="1" x14ac:dyDescent="0.2">
      <c r="A19" s="29" t="s">
        <v>27</v>
      </c>
      <c r="B19" s="30" t="s">
        <v>31</v>
      </c>
      <c r="C19" s="25">
        <v>0</v>
      </c>
      <c r="D19" s="33">
        <v>3246.9</v>
      </c>
      <c r="E19" s="27" t="s">
        <v>32</v>
      </c>
    </row>
    <row r="20" spans="1:6" s="22" customFormat="1" ht="95.25" customHeight="1" outlineLevel="1" x14ac:dyDescent="0.2">
      <c r="A20" s="29" t="s">
        <v>29</v>
      </c>
      <c r="B20" s="30" t="s">
        <v>33</v>
      </c>
      <c r="C20" s="25">
        <v>0</v>
      </c>
      <c r="D20" s="33">
        <v>1129.5999999999999</v>
      </c>
      <c r="E20" s="27" t="s">
        <v>32</v>
      </c>
    </row>
    <row r="21" spans="1:6" s="22" customFormat="1" ht="127.5" customHeight="1" outlineLevel="1" x14ac:dyDescent="0.2">
      <c r="A21" s="29" t="s">
        <v>34</v>
      </c>
      <c r="B21" s="30" t="s">
        <v>35</v>
      </c>
      <c r="C21" s="25">
        <v>0</v>
      </c>
      <c r="D21" s="26">
        <v>19930.099999999999</v>
      </c>
      <c r="E21" s="27" t="s">
        <v>32</v>
      </c>
    </row>
    <row r="22" spans="1:6" s="22" customFormat="1" ht="127.5" customHeight="1" x14ac:dyDescent="0.2">
      <c r="A22" s="29" t="s">
        <v>36</v>
      </c>
      <c r="B22" s="30" t="s">
        <v>37</v>
      </c>
      <c r="C22" s="25">
        <v>0</v>
      </c>
      <c r="D22" s="26">
        <v>0</v>
      </c>
      <c r="E22" s="27" t="s">
        <v>32</v>
      </c>
    </row>
    <row r="23" spans="1:6" s="22" customFormat="1" ht="75" customHeight="1" outlineLevel="1" x14ac:dyDescent="0.2">
      <c r="A23" s="29" t="s">
        <v>38</v>
      </c>
      <c r="B23" s="30" t="s">
        <v>39</v>
      </c>
      <c r="C23" s="25">
        <v>0</v>
      </c>
      <c r="D23" s="26">
        <v>36843.4</v>
      </c>
      <c r="E23" s="27" t="s">
        <v>32</v>
      </c>
    </row>
    <row r="24" spans="1:6" s="22" customFormat="1" ht="107.25" customHeight="1" outlineLevel="1" x14ac:dyDescent="0.2">
      <c r="A24" s="29" t="s">
        <v>40</v>
      </c>
      <c r="B24" s="30" t="s">
        <v>41</v>
      </c>
      <c r="C24" s="25">
        <v>0</v>
      </c>
      <c r="D24" s="26">
        <v>453.6</v>
      </c>
      <c r="E24" s="27" t="s">
        <v>32</v>
      </c>
    </row>
    <row r="25" spans="1:6" s="22" customFormat="1" ht="254.25" customHeight="1" outlineLevel="1" x14ac:dyDescent="0.2">
      <c r="A25" s="29" t="s">
        <v>42</v>
      </c>
      <c r="B25" s="30" t="s">
        <v>43</v>
      </c>
      <c r="C25" s="25">
        <v>0</v>
      </c>
      <c r="D25" s="26">
        <v>31.7</v>
      </c>
      <c r="E25" s="27" t="s">
        <v>32</v>
      </c>
    </row>
    <row r="26" spans="1:6" s="22" customFormat="1" ht="61.5" x14ac:dyDescent="0.2">
      <c r="A26" s="29" t="s">
        <v>44</v>
      </c>
      <c r="B26" s="34" t="s">
        <v>45</v>
      </c>
      <c r="C26" s="25">
        <v>3466444.7</v>
      </c>
      <c r="D26" s="26">
        <v>3466444.7</v>
      </c>
      <c r="E26" s="27">
        <f t="shared" ref="E26:E63" si="1">D26/C26*100</f>
        <v>100</v>
      </c>
    </row>
    <row r="27" spans="1:6" s="22" customFormat="1" ht="183.6" hidden="1" customHeight="1" x14ac:dyDescent="0.2">
      <c r="A27" s="29" t="s">
        <v>42</v>
      </c>
      <c r="B27" s="34" t="s">
        <v>46</v>
      </c>
      <c r="C27" s="25"/>
      <c r="D27" s="26"/>
      <c r="E27" s="27" t="e">
        <f t="shared" si="1"/>
        <v>#DIV/0!</v>
      </c>
    </row>
    <row r="28" spans="1:6" s="22" customFormat="1" ht="61.15" hidden="1" customHeight="1" x14ac:dyDescent="0.2">
      <c r="A28" s="29" t="s">
        <v>44</v>
      </c>
      <c r="B28" s="34" t="s">
        <v>47</v>
      </c>
      <c r="C28" s="25"/>
      <c r="D28" s="26"/>
      <c r="E28" s="27" t="e">
        <f t="shared" si="1"/>
        <v>#DIV/0!</v>
      </c>
    </row>
    <row r="29" spans="1:6" s="22" customFormat="1" ht="32.450000000000003" hidden="1" customHeight="1" x14ac:dyDescent="0.2">
      <c r="A29" s="29" t="s">
        <v>48</v>
      </c>
      <c r="B29" s="34" t="s">
        <v>49</v>
      </c>
      <c r="C29" s="25"/>
      <c r="D29" s="26"/>
      <c r="E29" s="27" t="e">
        <f t="shared" si="1"/>
        <v>#DIV/0!</v>
      </c>
    </row>
    <row r="30" spans="1:6" s="22" customFormat="1" ht="153.19999999999999" hidden="1" customHeight="1" x14ac:dyDescent="0.2">
      <c r="A30" s="29" t="s">
        <v>34</v>
      </c>
      <c r="B30" s="34" t="s">
        <v>50</v>
      </c>
      <c r="C30" s="25"/>
      <c r="D30" s="26"/>
      <c r="E30" s="27" t="e">
        <f t="shared" si="1"/>
        <v>#DIV/0!</v>
      </c>
    </row>
    <row r="31" spans="1:6" s="22" customFormat="1" ht="33" x14ac:dyDescent="0.2">
      <c r="A31" s="29" t="s">
        <v>51</v>
      </c>
      <c r="B31" s="30" t="s">
        <v>52</v>
      </c>
      <c r="C31" s="35">
        <v>2738524.5</v>
      </c>
      <c r="D31" s="35">
        <v>2738524.4</v>
      </c>
      <c r="E31" s="36">
        <f t="shared" si="1"/>
        <v>99.999996348398554</v>
      </c>
      <c r="F31" s="37"/>
    </row>
    <row r="32" spans="1:6" s="42" customFormat="1" ht="108" customHeight="1" x14ac:dyDescent="0.2">
      <c r="A32" s="38" t="s">
        <v>53</v>
      </c>
      <c r="B32" s="39" t="s">
        <v>54</v>
      </c>
      <c r="C32" s="40">
        <v>2534627.1</v>
      </c>
      <c r="D32" s="41">
        <v>2118755.1</v>
      </c>
      <c r="E32" s="27">
        <f t="shared" si="1"/>
        <v>83.592379328698883</v>
      </c>
    </row>
    <row r="33" spans="1:6" s="42" customFormat="1" ht="61.5" x14ac:dyDescent="0.2">
      <c r="A33" s="38" t="s">
        <v>55</v>
      </c>
      <c r="B33" s="39" t="s">
        <v>56</v>
      </c>
      <c r="C33" s="40">
        <v>140027.4</v>
      </c>
      <c r="D33" s="41">
        <v>115286.1</v>
      </c>
      <c r="E33" s="27">
        <f t="shared" si="1"/>
        <v>82.331100913107008</v>
      </c>
    </row>
    <row r="34" spans="1:6" s="42" customFormat="1" ht="92.25" x14ac:dyDescent="0.2">
      <c r="A34" s="38" t="s">
        <v>57</v>
      </c>
      <c r="B34" s="39" t="s">
        <v>58</v>
      </c>
      <c r="C34" s="40">
        <v>35947.4</v>
      </c>
      <c r="D34" s="41">
        <v>35947.4</v>
      </c>
      <c r="E34" s="27">
        <f t="shared" si="1"/>
        <v>100</v>
      </c>
    </row>
    <row r="35" spans="1:6" s="42" customFormat="1" ht="62.25" hidden="1" outlineLevel="1" thickBot="1" x14ac:dyDescent="0.25">
      <c r="A35" s="43" t="s">
        <v>59</v>
      </c>
      <c r="B35" s="44" t="s">
        <v>60</v>
      </c>
      <c r="C35" s="45">
        <v>0</v>
      </c>
      <c r="D35" s="46">
        <v>0</v>
      </c>
      <c r="E35" s="47" t="e">
        <f t="shared" si="1"/>
        <v>#DIV/0!</v>
      </c>
    </row>
    <row r="36" spans="1:6" s="54" customFormat="1" ht="50.45" customHeight="1" collapsed="1" x14ac:dyDescent="0.2">
      <c r="A36" s="48" t="s">
        <v>61</v>
      </c>
      <c r="B36" s="49" t="s">
        <v>62</v>
      </c>
      <c r="C36" s="50">
        <f>C38+C39+C40+C41+C62+C176</f>
        <v>15070023.600000001</v>
      </c>
      <c r="D36" s="51">
        <f>D38+D39+D40+D41+D62+D176</f>
        <v>11923961.099999998</v>
      </c>
      <c r="E36" s="52">
        <f>D36/C36*100</f>
        <v>79.123705552790227</v>
      </c>
      <c r="F36" s="53"/>
    </row>
    <row r="37" spans="1:6" s="54" customFormat="1" ht="31.9" customHeight="1" x14ac:dyDescent="0.2">
      <c r="A37" s="55"/>
      <c r="B37" s="56" t="s">
        <v>63</v>
      </c>
      <c r="C37" s="57"/>
      <c r="D37" s="58"/>
      <c r="E37" s="27"/>
    </row>
    <row r="38" spans="1:6" s="54" customFormat="1" ht="120" x14ac:dyDescent="0.2">
      <c r="A38" s="55">
        <v>1</v>
      </c>
      <c r="B38" s="59" t="s">
        <v>64</v>
      </c>
      <c r="C38" s="57">
        <v>9027.2000000000007</v>
      </c>
      <c r="D38" s="58">
        <v>9027.2000000000007</v>
      </c>
      <c r="E38" s="60">
        <f t="shared" si="1"/>
        <v>100</v>
      </c>
    </row>
    <row r="39" spans="1:6" s="54" customFormat="1" ht="90" x14ac:dyDescent="0.2">
      <c r="A39" s="61">
        <v>2</v>
      </c>
      <c r="B39" s="62" t="s">
        <v>65</v>
      </c>
      <c r="C39" s="63">
        <v>11100</v>
      </c>
      <c r="D39" s="64">
        <v>8486.2000000000007</v>
      </c>
      <c r="E39" s="60">
        <f t="shared" si="1"/>
        <v>76.452252252252265</v>
      </c>
    </row>
    <row r="40" spans="1:6" s="54" customFormat="1" ht="60" x14ac:dyDescent="0.2">
      <c r="A40" s="61">
        <v>3</v>
      </c>
      <c r="B40" s="62" t="s">
        <v>66</v>
      </c>
      <c r="C40" s="63">
        <v>220946.5</v>
      </c>
      <c r="D40" s="64">
        <v>139195.29999999999</v>
      </c>
      <c r="E40" s="60">
        <f t="shared" si="1"/>
        <v>62.999549664737842</v>
      </c>
    </row>
    <row r="41" spans="1:6" s="54" customFormat="1" ht="120" x14ac:dyDescent="0.2">
      <c r="A41" s="61">
        <v>4</v>
      </c>
      <c r="B41" s="62" t="s">
        <v>67</v>
      </c>
      <c r="C41" s="65">
        <f>SUM(C42)</f>
        <v>143208.1</v>
      </c>
      <c r="D41" s="66">
        <f>SUM(D42)</f>
        <v>142840.5</v>
      </c>
      <c r="E41" s="67">
        <f t="shared" si="1"/>
        <v>99.743310608827287</v>
      </c>
    </row>
    <row r="42" spans="1:6" s="54" customFormat="1" ht="123" x14ac:dyDescent="0.2">
      <c r="A42" s="68" t="s">
        <v>68</v>
      </c>
      <c r="B42" s="69" t="s">
        <v>69</v>
      </c>
      <c r="C42" s="70">
        <f>C44</f>
        <v>143208.1</v>
      </c>
      <c r="D42" s="41">
        <f>D44</f>
        <v>142840.5</v>
      </c>
      <c r="E42" s="27">
        <f t="shared" si="1"/>
        <v>99.743310608827287</v>
      </c>
    </row>
    <row r="43" spans="1:6" s="54" customFormat="1" ht="33" x14ac:dyDescent="0.2">
      <c r="A43" s="68"/>
      <c r="B43" s="71" t="s">
        <v>70</v>
      </c>
      <c r="C43" s="72">
        <f>C45</f>
        <v>134270.20000000001</v>
      </c>
      <c r="D43" s="73">
        <f>D45</f>
        <v>134270.1</v>
      </c>
      <c r="E43" s="27">
        <f t="shared" si="1"/>
        <v>99.999925523310452</v>
      </c>
    </row>
    <row r="44" spans="1:6" s="54" customFormat="1" ht="92.25" x14ac:dyDescent="0.2">
      <c r="A44" s="68" t="s">
        <v>71</v>
      </c>
      <c r="B44" s="34" t="s">
        <v>72</v>
      </c>
      <c r="C44" s="70">
        <f>C46+C48+C50+C52+C56+C54+C58+C60</f>
        <v>143208.1</v>
      </c>
      <c r="D44" s="70">
        <f>D46+D48+D50+D52+D56+D54+D58</f>
        <v>142840.5</v>
      </c>
      <c r="E44" s="27">
        <f t="shared" si="1"/>
        <v>99.743310608827287</v>
      </c>
      <c r="F44" s="74"/>
    </row>
    <row r="45" spans="1:6" s="54" customFormat="1" ht="61.5" customHeight="1" x14ac:dyDescent="0.2">
      <c r="A45" s="68"/>
      <c r="B45" s="71" t="s">
        <v>70</v>
      </c>
      <c r="C45" s="72">
        <f>C47+C49+C51+C53+C55+C57+C59+C61</f>
        <v>134270.20000000001</v>
      </c>
      <c r="D45" s="72">
        <f>D47+D49+D51+D53+D55+D57+D59+D61</f>
        <v>134270.1</v>
      </c>
      <c r="E45" s="75">
        <f t="shared" si="1"/>
        <v>99.999925523310452</v>
      </c>
      <c r="F45" s="74"/>
    </row>
    <row r="46" spans="1:6" s="54" customFormat="1" ht="104.25" customHeight="1" x14ac:dyDescent="0.2">
      <c r="A46" s="68" t="s">
        <v>73</v>
      </c>
      <c r="B46" s="69" t="s">
        <v>74</v>
      </c>
      <c r="C46" s="70">
        <v>33783.300000000003</v>
      </c>
      <c r="D46" s="41">
        <v>33783.300000000003</v>
      </c>
      <c r="E46" s="27">
        <f t="shared" si="1"/>
        <v>100</v>
      </c>
    </row>
    <row r="47" spans="1:6" s="54" customFormat="1" ht="61.5" customHeight="1" x14ac:dyDescent="0.2">
      <c r="A47" s="68"/>
      <c r="B47" s="76" t="s">
        <v>70</v>
      </c>
      <c r="C47" s="72">
        <v>31756.3</v>
      </c>
      <c r="D47" s="73">
        <v>31756.3</v>
      </c>
      <c r="E47" s="75">
        <f t="shared" si="1"/>
        <v>100</v>
      </c>
    </row>
    <row r="48" spans="1:6" s="54" customFormat="1" ht="61.5" x14ac:dyDescent="0.2">
      <c r="A48" s="68" t="s">
        <v>75</v>
      </c>
      <c r="B48" s="69" t="s">
        <v>76</v>
      </c>
      <c r="C48" s="70">
        <v>17994</v>
      </c>
      <c r="D48" s="41">
        <v>17994</v>
      </c>
      <c r="E48" s="27">
        <f t="shared" si="1"/>
        <v>100</v>
      </c>
    </row>
    <row r="49" spans="1:5" s="54" customFormat="1" ht="61.5" customHeight="1" x14ac:dyDescent="0.2">
      <c r="A49" s="68"/>
      <c r="B49" s="76" t="s">
        <v>70</v>
      </c>
      <c r="C49" s="72">
        <v>16914.3</v>
      </c>
      <c r="D49" s="73">
        <v>16914.3</v>
      </c>
      <c r="E49" s="75">
        <f t="shared" si="1"/>
        <v>100</v>
      </c>
    </row>
    <row r="50" spans="1:5" s="54" customFormat="1" ht="111.75" customHeight="1" x14ac:dyDescent="0.2">
      <c r="A50" s="68" t="s">
        <v>77</v>
      </c>
      <c r="B50" s="69" t="s">
        <v>78</v>
      </c>
      <c r="C50" s="70">
        <v>12422.4</v>
      </c>
      <c r="D50" s="41">
        <v>12422.4</v>
      </c>
      <c r="E50" s="27">
        <f t="shared" si="1"/>
        <v>100</v>
      </c>
    </row>
    <row r="51" spans="1:5" s="54" customFormat="1" ht="61.5" customHeight="1" x14ac:dyDescent="0.2">
      <c r="A51" s="68"/>
      <c r="B51" s="76" t="s">
        <v>70</v>
      </c>
      <c r="C51" s="72">
        <v>11677.1</v>
      </c>
      <c r="D51" s="73">
        <v>11677.1</v>
      </c>
      <c r="E51" s="75">
        <f t="shared" si="1"/>
        <v>100</v>
      </c>
    </row>
    <row r="52" spans="1:5" s="54" customFormat="1" ht="90.75" customHeight="1" x14ac:dyDescent="0.2">
      <c r="A52" s="68" t="s">
        <v>79</v>
      </c>
      <c r="B52" s="69" t="s">
        <v>80</v>
      </c>
      <c r="C52" s="70">
        <v>14259.3</v>
      </c>
      <c r="D52" s="41">
        <v>14259.3</v>
      </c>
      <c r="E52" s="27">
        <f t="shared" si="1"/>
        <v>100</v>
      </c>
    </row>
    <row r="53" spans="1:5" s="54" customFormat="1" ht="61.5" customHeight="1" x14ac:dyDescent="0.2">
      <c r="A53" s="68"/>
      <c r="B53" s="76" t="s">
        <v>70</v>
      </c>
      <c r="C53" s="72">
        <v>13403.8</v>
      </c>
      <c r="D53" s="73">
        <v>13403.8</v>
      </c>
      <c r="E53" s="75">
        <f t="shared" si="1"/>
        <v>100</v>
      </c>
    </row>
    <row r="54" spans="1:5" s="54" customFormat="1" ht="61.5" customHeight="1" x14ac:dyDescent="0.2">
      <c r="A54" s="68" t="s">
        <v>81</v>
      </c>
      <c r="B54" s="69" t="s">
        <v>82</v>
      </c>
      <c r="C54" s="70">
        <v>4897.6000000000004</v>
      </c>
      <c r="D54" s="41">
        <v>4897.6000000000004</v>
      </c>
      <c r="E54" s="27">
        <f t="shared" si="1"/>
        <v>100</v>
      </c>
    </row>
    <row r="55" spans="1:5" s="54" customFormat="1" ht="61.5" customHeight="1" x14ac:dyDescent="0.2">
      <c r="A55" s="68"/>
      <c r="B55" s="76" t="s">
        <v>70</v>
      </c>
      <c r="C55" s="72">
        <v>4603.7</v>
      </c>
      <c r="D55" s="73">
        <v>4603.7</v>
      </c>
      <c r="E55" s="75">
        <f t="shared" si="1"/>
        <v>100</v>
      </c>
    </row>
    <row r="56" spans="1:5" s="54" customFormat="1" ht="104.25" customHeight="1" x14ac:dyDescent="0.2">
      <c r="A56" s="68" t="s">
        <v>83</v>
      </c>
      <c r="B56" s="69" t="s">
        <v>84</v>
      </c>
      <c r="C56" s="70">
        <v>48064.9</v>
      </c>
      <c r="D56" s="41">
        <v>48064.9</v>
      </c>
      <c r="E56" s="27">
        <f t="shared" si="1"/>
        <v>100</v>
      </c>
    </row>
    <row r="57" spans="1:5" s="54" customFormat="1" ht="61.5" customHeight="1" x14ac:dyDescent="0.2">
      <c r="A57" s="68"/>
      <c r="B57" s="76" t="s">
        <v>70</v>
      </c>
      <c r="C57" s="72">
        <v>45181</v>
      </c>
      <c r="D57" s="73">
        <v>45181</v>
      </c>
      <c r="E57" s="75">
        <f t="shared" si="1"/>
        <v>100</v>
      </c>
    </row>
    <row r="58" spans="1:5" s="54" customFormat="1" ht="61.5" customHeight="1" outlineLevel="1" x14ac:dyDescent="0.2">
      <c r="A58" s="68" t="s">
        <v>85</v>
      </c>
      <c r="B58" s="34" t="s">
        <v>86</v>
      </c>
      <c r="C58" s="70">
        <v>11419</v>
      </c>
      <c r="D58" s="41">
        <v>11419</v>
      </c>
      <c r="E58" s="27">
        <f t="shared" si="1"/>
        <v>100</v>
      </c>
    </row>
    <row r="59" spans="1:5" s="54" customFormat="1" ht="61.5" customHeight="1" outlineLevel="1" x14ac:dyDescent="0.2">
      <c r="A59" s="68"/>
      <c r="B59" s="71" t="s">
        <v>70</v>
      </c>
      <c r="C59" s="72">
        <v>10733.9</v>
      </c>
      <c r="D59" s="73">
        <v>10733.9</v>
      </c>
      <c r="E59" s="75">
        <f t="shared" si="1"/>
        <v>100</v>
      </c>
    </row>
    <row r="60" spans="1:5" s="54" customFormat="1" ht="61.5" customHeight="1" outlineLevel="1" x14ac:dyDescent="0.2">
      <c r="A60" s="68" t="s">
        <v>87</v>
      </c>
      <c r="B60" s="71" t="s">
        <v>88</v>
      </c>
      <c r="C60" s="72">
        <v>367.6</v>
      </c>
      <c r="D60" s="72">
        <v>0</v>
      </c>
      <c r="E60" s="75">
        <f t="shared" si="1"/>
        <v>0</v>
      </c>
    </row>
    <row r="61" spans="1:5" s="54" customFormat="1" ht="61.5" customHeight="1" outlineLevel="1" x14ac:dyDescent="0.2">
      <c r="A61" s="68"/>
      <c r="B61" s="71" t="s">
        <v>70</v>
      </c>
      <c r="C61" s="72">
        <v>0.1</v>
      </c>
      <c r="D61" s="72">
        <v>0</v>
      </c>
      <c r="E61" s="75">
        <f t="shared" si="1"/>
        <v>0</v>
      </c>
    </row>
    <row r="62" spans="1:5" s="54" customFormat="1" ht="60" x14ac:dyDescent="0.2">
      <c r="A62" s="77" t="s">
        <v>89</v>
      </c>
      <c r="B62" s="78" t="s">
        <v>90</v>
      </c>
      <c r="C62" s="79">
        <f>C64+C111+C161+C162+C163+C164+C165+C166+C168+C174</f>
        <v>14685741.800000001</v>
      </c>
      <c r="D62" s="79">
        <f>D64+D111+D161+D162+D163+D164+D165+D166+D168+D174</f>
        <v>11624411.899999999</v>
      </c>
      <c r="E62" s="67">
        <f t="shared" si="1"/>
        <v>79.154407440283322</v>
      </c>
    </row>
    <row r="63" spans="1:5" s="54" customFormat="1" ht="80.25" customHeight="1" x14ac:dyDescent="0.2">
      <c r="A63" s="68"/>
      <c r="B63" s="71" t="s">
        <v>91</v>
      </c>
      <c r="C63" s="80">
        <f>C65+C113+C167+C175</f>
        <v>2604254.3000000003</v>
      </c>
      <c r="D63" s="80">
        <f>D65+D113+D167+D175</f>
        <v>2604254.3000000003</v>
      </c>
      <c r="E63" s="27">
        <f t="shared" si="1"/>
        <v>100</v>
      </c>
    </row>
    <row r="64" spans="1:5" s="54" customFormat="1" ht="60" x14ac:dyDescent="0.2">
      <c r="A64" s="77" t="s">
        <v>92</v>
      </c>
      <c r="B64" s="62" t="s">
        <v>93</v>
      </c>
      <c r="C64" s="81">
        <f>SUM(C67)</f>
        <v>1485690.0000000005</v>
      </c>
      <c r="D64" s="82">
        <f>SUM(D67)</f>
        <v>781659.30000000028</v>
      </c>
      <c r="E64" s="67">
        <f>SUM(E67)</f>
        <v>52.612543666579171</v>
      </c>
    </row>
    <row r="65" spans="1:5" s="54" customFormat="1" ht="63" customHeight="1" x14ac:dyDescent="0.2">
      <c r="A65" s="68"/>
      <c r="B65" s="71" t="s">
        <v>94</v>
      </c>
      <c r="C65" s="80">
        <f>C69</f>
        <v>0</v>
      </c>
      <c r="D65" s="83">
        <f>D69</f>
        <v>0</v>
      </c>
      <c r="E65" s="27">
        <v>0</v>
      </c>
    </row>
    <row r="66" spans="1:5" s="54" customFormat="1" ht="33" x14ac:dyDescent="0.2">
      <c r="A66" s="68"/>
      <c r="B66" s="84" t="s">
        <v>95</v>
      </c>
      <c r="C66" s="85"/>
      <c r="D66" s="86"/>
      <c r="E66" s="27"/>
    </row>
    <row r="67" spans="1:5" s="54" customFormat="1" ht="33" x14ac:dyDescent="0.2">
      <c r="A67" s="87" t="s">
        <v>96</v>
      </c>
      <c r="B67" s="88" t="s">
        <v>97</v>
      </c>
      <c r="C67" s="89">
        <f>SUM(C70:C110)+C68</f>
        <v>1485690.0000000005</v>
      </c>
      <c r="D67" s="90">
        <f>SUM(D70:D110)+D68</f>
        <v>781659.30000000028</v>
      </c>
      <c r="E67" s="36">
        <f t="shared" ref="E67:E132" si="2">D67/C67*100</f>
        <v>52.612543666579171</v>
      </c>
    </row>
    <row r="68" spans="1:5" s="54" customFormat="1" ht="81" customHeight="1" x14ac:dyDescent="0.2">
      <c r="A68" s="91"/>
      <c r="B68" s="92" t="s">
        <v>98</v>
      </c>
      <c r="C68" s="93">
        <v>97985.3</v>
      </c>
      <c r="D68" s="94">
        <v>22524.6</v>
      </c>
      <c r="E68" s="27">
        <f t="shared" si="2"/>
        <v>22.987733874366867</v>
      </c>
    </row>
    <row r="69" spans="1:5" s="98" customFormat="1" ht="73.5" customHeight="1" x14ac:dyDescent="0.2">
      <c r="A69" s="95"/>
      <c r="B69" s="71" t="s">
        <v>94</v>
      </c>
      <c r="C69" s="96">
        <v>0</v>
      </c>
      <c r="D69" s="97">
        <v>0</v>
      </c>
      <c r="E69" s="75">
        <v>0</v>
      </c>
    </row>
    <row r="70" spans="1:5" s="98" customFormat="1" ht="69.75" customHeight="1" x14ac:dyDescent="0.2">
      <c r="A70" s="95"/>
      <c r="B70" s="69" t="s">
        <v>99</v>
      </c>
      <c r="C70" s="99">
        <v>91527.3</v>
      </c>
      <c r="D70" s="94">
        <v>71471.8</v>
      </c>
      <c r="E70" s="27">
        <f t="shared" si="2"/>
        <v>78.087958456110911</v>
      </c>
    </row>
    <row r="71" spans="1:5" s="98" customFormat="1" ht="72" customHeight="1" x14ac:dyDescent="0.2">
      <c r="A71" s="95"/>
      <c r="B71" s="69" t="s">
        <v>100</v>
      </c>
      <c r="C71" s="99">
        <v>117990.8</v>
      </c>
      <c r="D71" s="94">
        <v>89574.9</v>
      </c>
      <c r="E71" s="27">
        <f t="shared" si="2"/>
        <v>75.9168511443265</v>
      </c>
    </row>
    <row r="72" spans="1:5" s="98" customFormat="1" ht="73.5" customHeight="1" x14ac:dyDescent="0.2">
      <c r="A72" s="95"/>
      <c r="B72" s="69" t="s">
        <v>101</v>
      </c>
      <c r="C72" s="99">
        <v>107162.4</v>
      </c>
      <c r="D72" s="94">
        <v>62337.3</v>
      </c>
      <c r="E72" s="27">
        <f t="shared" si="2"/>
        <v>58.170869633378871</v>
      </c>
    </row>
    <row r="73" spans="1:5" s="98" customFormat="1" ht="74.25" customHeight="1" x14ac:dyDescent="0.2">
      <c r="A73" s="95"/>
      <c r="B73" s="69" t="s">
        <v>102</v>
      </c>
      <c r="C73" s="100">
        <v>88378.5</v>
      </c>
      <c r="D73" s="94">
        <v>87635.1</v>
      </c>
      <c r="E73" s="27">
        <f t="shared" si="2"/>
        <v>99.158845194249736</v>
      </c>
    </row>
    <row r="74" spans="1:5" s="98" customFormat="1" ht="69" customHeight="1" x14ac:dyDescent="0.2">
      <c r="A74" s="95"/>
      <c r="B74" s="69" t="s">
        <v>103</v>
      </c>
      <c r="C74" s="100">
        <v>148145</v>
      </c>
      <c r="D74" s="94">
        <v>2190.9</v>
      </c>
      <c r="E74" s="27">
        <f t="shared" si="2"/>
        <v>1.4788889263896858</v>
      </c>
    </row>
    <row r="75" spans="1:5" s="98" customFormat="1" ht="69" customHeight="1" x14ac:dyDescent="0.2">
      <c r="A75" s="95"/>
      <c r="B75" s="69" t="s">
        <v>104</v>
      </c>
      <c r="C75" s="100">
        <v>27966.6</v>
      </c>
      <c r="D75" s="94">
        <v>0</v>
      </c>
      <c r="E75" s="27">
        <f t="shared" si="2"/>
        <v>0</v>
      </c>
    </row>
    <row r="76" spans="1:5" s="98" customFormat="1" ht="72" customHeight="1" x14ac:dyDescent="0.2">
      <c r="A76" s="95"/>
      <c r="B76" s="69" t="s">
        <v>105</v>
      </c>
      <c r="C76" s="100">
        <v>186109.3</v>
      </c>
      <c r="D76" s="94">
        <v>1192</v>
      </c>
      <c r="E76" s="27">
        <f t="shared" si="2"/>
        <v>0.64048384470845898</v>
      </c>
    </row>
    <row r="77" spans="1:5" s="98" customFormat="1" ht="51.75" customHeight="1" x14ac:dyDescent="0.2">
      <c r="A77" s="95"/>
      <c r="B77" s="69" t="s">
        <v>106</v>
      </c>
      <c r="C77" s="100">
        <v>1867.3</v>
      </c>
      <c r="D77" s="94">
        <v>1149.3</v>
      </c>
      <c r="E77" s="27">
        <f t="shared" si="2"/>
        <v>61.54876024206073</v>
      </c>
    </row>
    <row r="78" spans="1:5" s="98" customFormat="1" ht="93.75" customHeight="1" x14ac:dyDescent="0.2">
      <c r="A78" s="95"/>
      <c r="B78" s="69" t="s">
        <v>107</v>
      </c>
      <c r="C78" s="100">
        <v>202334</v>
      </c>
      <c r="D78" s="94">
        <v>202334</v>
      </c>
      <c r="E78" s="27">
        <f t="shared" si="2"/>
        <v>100</v>
      </c>
    </row>
    <row r="79" spans="1:5" s="98" customFormat="1" ht="80.25" customHeight="1" x14ac:dyDescent="0.2">
      <c r="A79" s="95"/>
      <c r="B79" s="69" t="s">
        <v>108</v>
      </c>
      <c r="C79" s="100">
        <v>89387.3</v>
      </c>
      <c r="D79" s="94">
        <v>89387.3</v>
      </c>
      <c r="E79" s="27">
        <f t="shared" si="2"/>
        <v>100</v>
      </c>
    </row>
    <row r="80" spans="1:5" s="98" customFormat="1" ht="59.25" customHeight="1" x14ac:dyDescent="0.2">
      <c r="A80" s="95"/>
      <c r="B80" s="69" t="s">
        <v>109</v>
      </c>
      <c r="C80" s="100">
        <v>21014.1</v>
      </c>
      <c r="D80" s="94">
        <v>0</v>
      </c>
      <c r="E80" s="27">
        <f t="shared" si="2"/>
        <v>0</v>
      </c>
    </row>
    <row r="81" spans="1:5" s="98" customFormat="1" ht="83.25" customHeight="1" x14ac:dyDescent="0.2">
      <c r="A81" s="95"/>
      <c r="B81" s="69" t="s">
        <v>110</v>
      </c>
      <c r="C81" s="100">
        <v>569.5</v>
      </c>
      <c r="D81" s="94">
        <v>569.5</v>
      </c>
      <c r="E81" s="27">
        <f t="shared" si="2"/>
        <v>100</v>
      </c>
    </row>
    <row r="82" spans="1:5" s="98" customFormat="1" ht="83.25" customHeight="1" x14ac:dyDescent="0.2">
      <c r="A82" s="95"/>
      <c r="B82" s="69" t="s">
        <v>111</v>
      </c>
      <c r="C82" s="100">
        <v>205</v>
      </c>
      <c r="D82" s="94">
        <v>205</v>
      </c>
      <c r="E82" s="27">
        <f t="shared" si="2"/>
        <v>100</v>
      </c>
    </row>
    <row r="83" spans="1:5" s="98" customFormat="1" ht="83.25" customHeight="1" x14ac:dyDescent="0.2">
      <c r="A83" s="95"/>
      <c r="B83" s="69" t="s">
        <v>112</v>
      </c>
      <c r="C83" s="100">
        <v>400</v>
      </c>
      <c r="D83" s="94">
        <v>400</v>
      </c>
      <c r="E83" s="27">
        <f t="shared" si="2"/>
        <v>100</v>
      </c>
    </row>
    <row r="84" spans="1:5" s="98" customFormat="1" ht="73.5" customHeight="1" x14ac:dyDescent="0.2">
      <c r="A84" s="95"/>
      <c r="B84" s="69" t="s">
        <v>113</v>
      </c>
      <c r="C84" s="100">
        <v>5350</v>
      </c>
      <c r="D84" s="94">
        <v>0</v>
      </c>
      <c r="E84" s="27">
        <f t="shared" si="2"/>
        <v>0</v>
      </c>
    </row>
    <row r="85" spans="1:5" s="54" customFormat="1" ht="61.5" x14ac:dyDescent="0.2">
      <c r="A85" s="91"/>
      <c r="B85" s="69" t="s">
        <v>114</v>
      </c>
      <c r="C85" s="100">
        <v>11920.3</v>
      </c>
      <c r="D85" s="94">
        <v>11920.3</v>
      </c>
      <c r="E85" s="27">
        <f>D85/C85*100</f>
        <v>100</v>
      </c>
    </row>
    <row r="86" spans="1:5" s="54" customFormat="1" ht="61.5" x14ac:dyDescent="0.2">
      <c r="A86" s="91"/>
      <c r="B86" s="69" t="s">
        <v>115</v>
      </c>
      <c r="C86" s="100">
        <v>13283.8</v>
      </c>
      <c r="D86" s="94">
        <v>13283.8</v>
      </c>
      <c r="E86" s="27">
        <f t="shared" si="2"/>
        <v>100</v>
      </c>
    </row>
    <row r="87" spans="1:5" s="54" customFormat="1" ht="75" customHeight="1" x14ac:dyDescent="0.2">
      <c r="A87" s="91"/>
      <c r="B87" s="69" t="s">
        <v>116</v>
      </c>
      <c r="C87" s="100">
        <v>11052.8</v>
      </c>
      <c r="D87" s="94">
        <v>11052.8</v>
      </c>
      <c r="E87" s="27">
        <f t="shared" si="2"/>
        <v>100</v>
      </c>
    </row>
    <row r="88" spans="1:5" s="54" customFormat="1" ht="98.25" customHeight="1" x14ac:dyDescent="0.2">
      <c r="A88" s="91"/>
      <c r="B88" s="69" t="s">
        <v>117</v>
      </c>
      <c r="C88" s="100">
        <v>4950.8999999999996</v>
      </c>
      <c r="D88" s="94">
        <v>4950.8999999999996</v>
      </c>
      <c r="E88" s="27">
        <f t="shared" si="2"/>
        <v>100</v>
      </c>
    </row>
    <row r="89" spans="1:5" s="54" customFormat="1" ht="111.75" customHeight="1" x14ac:dyDescent="0.2">
      <c r="A89" s="91"/>
      <c r="B89" s="69" t="s">
        <v>118</v>
      </c>
      <c r="C89" s="100">
        <v>6899.4</v>
      </c>
      <c r="D89" s="94">
        <v>6899.4</v>
      </c>
      <c r="E89" s="27">
        <f t="shared" si="2"/>
        <v>100</v>
      </c>
    </row>
    <row r="90" spans="1:5" s="54" customFormat="1" ht="79.5" customHeight="1" x14ac:dyDescent="0.2">
      <c r="A90" s="91"/>
      <c r="B90" s="69" t="s">
        <v>119</v>
      </c>
      <c r="C90" s="100">
        <v>11996.1</v>
      </c>
      <c r="D90" s="94">
        <v>11996.1</v>
      </c>
      <c r="E90" s="27">
        <f t="shared" si="2"/>
        <v>100</v>
      </c>
    </row>
    <row r="91" spans="1:5" s="54" customFormat="1" ht="92.25" x14ac:dyDescent="0.2">
      <c r="A91" s="91"/>
      <c r="B91" s="69" t="s">
        <v>120</v>
      </c>
      <c r="C91" s="100">
        <v>19122.3</v>
      </c>
      <c r="D91" s="94">
        <v>19122.3</v>
      </c>
      <c r="E91" s="27">
        <f t="shared" si="2"/>
        <v>100</v>
      </c>
    </row>
    <row r="92" spans="1:5" s="54" customFormat="1" ht="61.5" x14ac:dyDescent="0.2">
      <c r="A92" s="91"/>
      <c r="B92" s="69" t="s">
        <v>121</v>
      </c>
      <c r="C92" s="100">
        <v>9546.9</v>
      </c>
      <c r="D92" s="94">
        <v>9546.9</v>
      </c>
      <c r="E92" s="27">
        <f t="shared" si="2"/>
        <v>100</v>
      </c>
    </row>
    <row r="93" spans="1:5" s="54" customFormat="1" ht="101.25" customHeight="1" x14ac:dyDescent="0.2">
      <c r="A93" s="91"/>
      <c r="B93" s="69" t="s">
        <v>122</v>
      </c>
      <c r="C93" s="100">
        <v>12243</v>
      </c>
      <c r="D93" s="94">
        <v>12243</v>
      </c>
      <c r="E93" s="27">
        <f t="shared" si="2"/>
        <v>100</v>
      </c>
    </row>
    <row r="94" spans="1:5" s="54" customFormat="1" ht="61.5" x14ac:dyDescent="0.2">
      <c r="A94" s="91"/>
      <c r="B94" s="69" t="s">
        <v>123</v>
      </c>
      <c r="C94" s="100">
        <v>19104.099999999999</v>
      </c>
      <c r="D94" s="94">
        <v>19104.099999999999</v>
      </c>
      <c r="E94" s="27">
        <f t="shared" si="2"/>
        <v>100</v>
      </c>
    </row>
    <row r="95" spans="1:5" s="54" customFormat="1" ht="100.5" customHeight="1" x14ac:dyDescent="0.2">
      <c r="A95" s="91"/>
      <c r="B95" s="69" t="s">
        <v>124</v>
      </c>
      <c r="C95" s="100">
        <v>7814.8</v>
      </c>
      <c r="D95" s="94">
        <v>7814.8</v>
      </c>
      <c r="E95" s="27">
        <f t="shared" si="2"/>
        <v>100</v>
      </c>
    </row>
    <row r="96" spans="1:5" s="54" customFormat="1" ht="107.25" customHeight="1" x14ac:dyDescent="0.2">
      <c r="A96" s="91"/>
      <c r="B96" s="69" t="s">
        <v>125</v>
      </c>
      <c r="C96" s="100">
        <v>7986.3</v>
      </c>
      <c r="D96" s="94">
        <v>7986.3</v>
      </c>
      <c r="E96" s="27">
        <f t="shared" si="2"/>
        <v>100</v>
      </c>
    </row>
    <row r="97" spans="1:5" s="54" customFormat="1" ht="61.5" x14ac:dyDescent="0.2">
      <c r="A97" s="91"/>
      <c r="B97" s="69" t="s">
        <v>126</v>
      </c>
      <c r="C97" s="100">
        <v>2341.6999999999998</v>
      </c>
      <c r="D97" s="94">
        <v>1527.3</v>
      </c>
      <c r="E97" s="27">
        <f t="shared" si="2"/>
        <v>65.221847375838067</v>
      </c>
    </row>
    <row r="98" spans="1:5" s="54" customFormat="1" ht="81.75" customHeight="1" x14ac:dyDescent="0.2">
      <c r="A98" s="91"/>
      <c r="B98" s="69" t="s">
        <v>127</v>
      </c>
      <c r="C98" s="100">
        <v>1855.3</v>
      </c>
      <c r="D98" s="94">
        <v>989.2</v>
      </c>
      <c r="E98" s="27">
        <f t="shared" si="2"/>
        <v>53.317522772597428</v>
      </c>
    </row>
    <row r="99" spans="1:5" s="54" customFormat="1" ht="81.75" customHeight="1" x14ac:dyDescent="0.2">
      <c r="A99" s="91"/>
      <c r="B99" s="69" t="s">
        <v>128</v>
      </c>
      <c r="C99" s="100">
        <v>1411</v>
      </c>
      <c r="D99" s="94">
        <v>923.6</v>
      </c>
      <c r="E99" s="27">
        <f t="shared" si="2"/>
        <v>65.457122608079374</v>
      </c>
    </row>
    <row r="100" spans="1:5" s="54" customFormat="1" ht="81.75" customHeight="1" x14ac:dyDescent="0.2">
      <c r="A100" s="91"/>
      <c r="B100" s="69" t="s">
        <v>129</v>
      </c>
      <c r="C100" s="100">
        <v>1710.1</v>
      </c>
      <c r="D100" s="94">
        <v>1110.0999999999999</v>
      </c>
      <c r="E100" s="27">
        <f t="shared" si="2"/>
        <v>64.914332495175714</v>
      </c>
    </row>
    <row r="101" spans="1:5" s="54" customFormat="1" ht="81.75" customHeight="1" x14ac:dyDescent="0.2">
      <c r="A101" s="91"/>
      <c r="B101" s="69" t="s">
        <v>130</v>
      </c>
      <c r="C101" s="100">
        <v>1888.2</v>
      </c>
      <c r="D101" s="94">
        <v>1277.4000000000001</v>
      </c>
      <c r="E101" s="27">
        <f t="shared" si="2"/>
        <v>67.651731808071176</v>
      </c>
    </row>
    <row r="102" spans="1:5" s="54" customFormat="1" ht="81.75" customHeight="1" x14ac:dyDescent="0.2">
      <c r="A102" s="91"/>
      <c r="B102" s="69" t="s">
        <v>131</v>
      </c>
      <c r="C102" s="100">
        <v>2422.4</v>
      </c>
      <c r="D102" s="94">
        <v>1579.4</v>
      </c>
      <c r="E102" s="27">
        <f t="shared" si="2"/>
        <v>65.199801849405546</v>
      </c>
    </row>
    <row r="103" spans="1:5" s="54" customFormat="1" ht="81.75" customHeight="1" x14ac:dyDescent="0.2">
      <c r="A103" s="91"/>
      <c r="B103" s="69" t="s">
        <v>132</v>
      </c>
      <c r="C103" s="100">
        <v>1404.6</v>
      </c>
      <c r="D103" s="94">
        <v>1008.5</v>
      </c>
      <c r="E103" s="27">
        <f t="shared" si="2"/>
        <v>71.799800654990747</v>
      </c>
    </row>
    <row r="104" spans="1:5" s="54" customFormat="1" ht="81.75" customHeight="1" x14ac:dyDescent="0.2">
      <c r="A104" s="91"/>
      <c r="B104" s="69" t="s">
        <v>133</v>
      </c>
      <c r="C104" s="100">
        <v>2537.1999999999998</v>
      </c>
      <c r="D104" s="94">
        <v>1732.5</v>
      </c>
      <c r="E104" s="27">
        <f t="shared" si="2"/>
        <v>68.283935046507978</v>
      </c>
    </row>
    <row r="105" spans="1:5" s="54" customFormat="1" ht="81.75" customHeight="1" x14ac:dyDescent="0.2">
      <c r="A105" s="91"/>
      <c r="B105" s="69" t="s">
        <v>134</v>
      </c>
      <c r="C105" s="100">
        <v>1731.6</v>
      </c>
      <c r="D105" s="94">
        <v>981.1</v>
      </c>
      <c r="E105" s="27">
        <f t="shared" si="2"/>
        <v>56.658581658581667</v>
      </c>
    </row>
    <row r="106" spans="1:5" s="54" customFormat="1" ht="81.75" customHeight="1" x14ac:dyDescent="0.2">
      <c r="A106" s="91"/>
      <c r="B106" s="69" t="s">
        <v>135</v>
      </c>
      <c r="C106" s="100">
        <v>2643.6</v>
      </c>
      <c r="D106" s="94">
        <v>2643.6</v>
      </c>
      <c r="E106" s="27">
        <f t="shared" si="2"/>
        <v>100</v>
      </c>
    </row>
    <row r="107" spans="1:5" s="54" customFormat="1" ht="81.75" customHeight="1" x14ac:dyDescent="0.2">
      <c r="A107" s="91"/>
      <c r="B107" s="69" t="s">
        <v>136</v>
      </c>
      <c r="C107" s="100">
        <v>2080.4</v>
      </c>
      <c r="D107" s="94">
        <v>822.9</v>
      </c>
      <c r="E107" s="27">
        <f t="shared" si="2"/>
        <v>39.554893289751966</v>
      </c>
    </row>
    <row r="108" spans="1:5" s="54" customFormat="1" ht="81.75" customHeight="1" x14ac:dyDescent="0.2">
      <c r="A108" s="91"/>
      <c r="B108" s="69" t="s">
        <v>137</v>
      </c>
      <c r="C108" s="100">
        <v>2063.6</v>
      </c>
      <c r="D108" s="94">
        <v>171.3</v>
      </c>
      <c r="E108" s="27">
        <f t="shared" si="2"/>
        <v>8.3010273308780782</v>
      </c>
    </row>
    <row r="109" spans="1:5" s="54" customFormat="1" ht="81.75" customHeight="1" x14ac:dyDescent="0.2">
      <c r="A109" s="91"/>
      <c r="B109" s="69" t="s">
        <v>138</v>
      </c>
      <c r="C109" s="100">
        <v>443.7</v>
      </c>
      <c r="D109" s="94">
        <v>0</v>
      </c>
      <c r="E109" s="27">
        <f t="shared" si="2"/>
        <v>0</v>
      </c>
    </row>
    <row r="110" spans="1:5" s="54" customFormat="1" ht="104.25" customHeight="1" x14ac:dyDescent="0.2">
      <c r="A110" s="91"/>
      <c r="B110" s="69" t="s">
        <v>139</v>
      </c>
      <c r="C110" s="100">
        <v>138843.5</v>
      </c>
      <c r="D110" s="94">
        <v>0</v>
      </c>
      <c r="E110" s="27">
        <f t="shared" si="2"/>
        <v>0</v>
      </c>
    </row>
    <row r="111" spans="1:5" s="54" customFormat="1" ht="60" x14ac:dyDescent="0.2">
      <c r="A111" s="77" t="s">
        <v>140</v>
      </c>
      <c r="B111" s="62" t="s">
        <v>141</v>
      </c>
      <c r="C111" s="81">
        <f>C114+C127</f>
        <v>6634635.7000000002</v>
      </c>
      <c r="D111" s="82">
        <f>D114+D127</f>
        <v>5517903.2000000011</v>
      </c>
      <c r="E111" s="67">
        <f t="shared" si="2"/>
        <v>83.168141394711398</v>
      </c>
    </row>
    <row r="112" spans="1:5" s="54" customFormat="1" ht="92.25" hidden="1" x14ac:dyDescent="0.2">
      <c r="A112" s="68"/>
      <c r="B112" s="101" t="s">
        <v>142</v>
      </c>
      <c r="C112" s="102"/>
      <c r="D112" s="103"/>
      <c r="E112" s="60" t="e">
        <f t="shared" si="2"/>
        <v>#DIV/0!</v>
      </c>
    </row>
    <row r="113" spans="1:6" s="54" customFormat="1" ht="82.5" customHeight="1" x14ac:dyDescent="0.2">
      <c r="A113" s="68"/>
      <c r="B113" s="104" t="s">
        <v>143</v>
      </c>
      <c r="C113" s="80">
        <f>C129</f>
        <v>2521950.1</v>
      </c>
      <c r="D113" s="83">
        <f>D129</f>
        <v>2521950.1</v>
      </c>
      <c r="E113" s="27">
        <f t="shared" si="2"/>
        <v>100</v>
      </c>
      <c r="F113" s="74"/>
    </row>
    <row r="114" spans="1:6" s="54" customFormat="1" ht="33" x14ac:dyDescent="0.2">
      <c r="A114" s="77" t="s">
        <v>144</v>
      </c>
      <c r="B114" s="105" t="s">
        <v>145</v>
      </c>
      <c r="C114" s="89">
        <f>SUM(C116:C126)</f>
        <v>895579.6</v>
      </c>
      <c r="D114" s="90">
        <f>SUM(D116:D126)</f>
        <v>415576.39999999997</v>
      </c>
      <c r="E114" s="106">
        <f>D114/C114*100</f>
        <v>46.403066796072615</v>
      </c>
    </row>
    <row r="115" spans="1:6" s="54" customFormat="1" ht="33" x14ac:dyDescent="0.2">
      <c r="A115" s="77"/>
      <c r="B115" s="107" t="s">
        <v>146</v>
      </c>
      <c r="C115" s="108"/>
      <c r="D115" s="86"/>
      <c r="E115" s="27"/>
    </row>
    <row r="116" spans="1:6" s="54" customFormat="1" ht="61.5" x14ac:dyDescent="0.2">
      <c r="A116" s="77"/>
      <c r="B116" s="69" t="s">
        <v>147</v>
      </c>
      <c r="C116" s="100">
        <v>16922</v>
      </c>
      <c r="D116" s="109">
        <v>12301.9</v>
      </c>
      <c r="E116" s="27">
        <f>D116/C116*100</f>
        <v>72.697671670015367</v>
      </c>
    </row>
    <row r="117" spans="1:6" s="54" customFormat="1" ht="61.5" x14ac:dyDescent="0.2">
      <c r="A117" s="77"/>
      <c r="B117" s="69" t="s">
        <v>148</v>
      </c>
      <c r="C117" s="100">
        <v>164257</v>
      </c>
      <c r="D117" s="109">
        <v>164190.5</v>
      </c>
      <c r="E117" s="75">
        <f t="shared" ref="E117:E126" si="3">D117/C117*100</f>
        <v>99.95951466299762</v>
      </c>
      <c r="F117" s="53"/>
    </row>
    <row r="118" spans="1:6" s="54" customFormat="1" ht="61.5" x14ac:dyDescent="0.2">
      <c r="A118" s="77"/>
      <c r="B118" s="69" t="s">
        <v>149</v>
      </c>
      <c r="C118" s="100">
        <v>76215.399999999994</v>
      </c>
      <c r="D118" s="109">
        <v>76215.399999999994</v>
      </c>
      <c r="E118" s="27">
        <f t="shared" si="3"/>
        <v>100</v>
      </c>
      <c r="F118" s="53"/>
    </row>
    <row r="119" spans="1:6" s="54" customFormat="1" ht="61.5" x14ac:dyDescent="0.2">
      <c r="A119" s="77"/>
      <c r="B119" s="69" t="s">
        <v>150</v>
      </c>
      <c r="C119" s="100">
        <v>11073.6</v>
      </c>
      <c r="D119" s="109">
        <v>11073.6</v>
      </c>
      <c r="E119" s="75">
        <f t="shared" si="3"/>
        <v>100</v>
      </c>
      <c r="F119" s="74"/>
    </row>
    <row r="120" spans="1:6" s="54" customFormat="1" ht="61.5" x14ac:dyDescent="0.2">
      <c r="A120" s="77"/>
      <c r="B120" s="69" t="s">
        <v>151</v>
      </c>
      <c r="C120" s="100">
        <v>7861.3</v>
      </c>
      <c r="D120" s="109">
        <v>7861.3</v>
      </c>
      <c r="E120" s="27">
        <f t="shared" si="3"/>
        <v>100</v>
      </c>
    </row>
    <row r="121" spans="1:6" s="54" customFormat="1" ht="61.5" x14ac:dyDescent="0.2">
      <c r="A121" s="77"/>
      <c r="B121" s="69" t="s">
        <v>152</v>
      </c>
      <c r="C121" s="100">
        <v>110333.4</v>
      </c>
      <c r="D121" s="109">
        <v>90300.7</v>
      </c>
      <c r="E121" s="75">
        <f t="shared" si="3"/>
        <v>81.843485290945452</v>
      </c>
    </row>
    <row r="122" spans="1:6" s="54" customFormat="1" ht="61.5" x14ac:dyDescent="0.2">
      <c r="A122" s="77"/>
      <c r="B122" s="69" t="s">
        <v>153</v>
      </c>
      <c r="C122" s="100">
        <v>60727.5</v>
      </c>
      <c r="D122" s="109">
        <v>44763.5</v>
      </c>
      <c r="E122" s="27">
        <f t="shared" si="3"/>
        <v>73.712074430859161</v>
      </c>
    </row>
    <row r="123" spans="1:6" s="54" customFormat="1" ht="61.5" x14ac:dyDescent="0.2">
      <c r="A123" s="77"/>
      <c r="B123" s="69" t="s">
        <v>154</v>
      </c>
      <c r="C123" s="100">
        <v>7394.7</v>
      </c>
      <c r="D123" s="109">
        <v>7394.7</v>
      </c>
      <c r="E123" s="75">
        <f t="shared" si="3"/>
        <v>100</v>
      </c>
    </row>
    <row r="124" spans="1:6" s="54" customFormat="1" ht="61.5" x14ac:dyDescent="0.2">
      <c r="A124" s="77"/>
      <c r="B124" s="69" t="s">
        <v>155</v>
      </c>
      <c r="C124" s="100">
        <v>5003.3</v>
      </c>
      <c r="D124" s="109">
        <v>14.8</v>
      </c>
      <c r="E124" s="27">
        <f t="shared" si="3"/>
        <v>0.2958047688525573</v>
      </c>
    </row>
    <row r="125" spans="1:6" s="54" customFormat="1" ht="92.25" x14ac:dyDescent="0.2">
      <c r="A125" s="77"/>
      <c r="B125" s="69" t="s">
        <v>156</v>
      </c>
      <c r="C125" s="100">
        <v>1660</v>
      </c>
      <c r="D125" s="109">
        <v>1460</v>
      </c>
      <c r="E125" s="27">
        <f t="shared" si="3"/>
        <v>87.951807228915655</v>
      </c>
    </row>
    <row r="126" spans="1:6" s="54" customFormat="1" ht="33" x14ac:dyDescent="0.2">
      <c r="A126" s="77"/>
      <c r="B126" s="69" t="s">
        <v>157</v>
      </c>
      <c r="C126" s="100">
        <v>434131.4</v>
      </c>
      <c r="D126" s="109">
        <v>0</v>
      </c>
      <c r="E126" s="27">
        <f t="shared" si="3"/>
        <v>0</v>
      </c>
    </row>
    <row r="127" spans="1:6" s="54" customFormat="1" ht="33" x14ac:dyDescent="0.2">
      <c r="A127" s="77" t="s">
        <v>158</v>
      </c>
      <c r="B127" s="105" t="s">
        <v>159</v>
      </c>
      <c r="C127" s="89">
        <f>C131+C133+C135+C137++C139+C141+C143+C145++C147+C149+C151+C152+C153+C155+C159+C160+C154+C146+C148+C150+C156+C157+C158</f>
        <v>5739056.1000000006</v>
      </c>
      <c r="D127" s="89">
        <f>D131+D133+D135+D137++D139+D141+D143+D145++D147+D149+D151+D152+D153+D155+D159+D160+D154+D146+D148+D150+D156+D157+D158</f>
        <v>5102326.8000000007</v>
      </c>
      <c r="E127" s="67">
        <f t="shared" si="2"/>
        <v>88.905330616998157</v>
      </c>
      <c r="F127" s="74"/>
    </row>
    <row r="128" spans="1:6" s="54" customFormat="1" ht="61.5" hidden="1" x14ac:dyDescent="0.2">
      <c r="A128" s="110"/>
      <c r="B128" s="101" t="s">
        <v>160</v>
      </c>
      <c r="C128" s="111"/>
      <c r="D128" s="112"/>
      <c r="E128" s="67" t="e">
        <f t="shared" si="2"/>
        <v>#DIV/0!</v>
      </c>
    </row>
    <row r="129" spans="1:5" s="54" customFormat="1" ht="33" x14ac:dyDescent="0.45">
      <c r="A129" s="110"/>
      <c r="B129" s="76" t="s">
        <v>70</v>
      </c>
      <c r="C129" s="113">
        <f>SUM(C132,C134,C136,C138,C140,C142,C144,)</f>
        <v>2521950.1</v>
      </c>
      <c r="D129" s="113">
        <f>SUM(D132,D134,D136,D138,D140,D142,D144,)</f>
        <v>2521950.1</v>
      </c>
      <c r="E129" s="75">
        <f t="shared" si="2"/>
        <v>100</v>
      </c>
    </row>
    <row r="130" spans="1:5" s="54" customFormat="1" ht="33" x14ac:dyDescent="0.45">
      <c r="A130" s="110"/>
      <c r="B130" s="104" t="s">
        <v>146</v>
      </c>
      <c r="C130" s="114"/>
      <c r="D130" s="109"/>
      <c r="E130" s="27"/>
    </row>
    <row r="131" spans="1:5" s="54" customFormat="1" ht="61.5" x14ac:dyDescent="0.2">
      <c r="A131" s="110"/>
      <c r="B131" s="69" t="s">
        <v>161</v>
      </c>
      <c r="C131" s="100">
        <v>644480.5</v>
      </c>
      <c r="D131" s="109">
        <v>644480.5</v>
      </c>
      <c r="E131" s="27">
        <f t="shared" si="2"/>
        <v>100</v>
      </c>
    </row>
    <row r="132" spans="1:5" s="54" customFormat="1" ht="33" x14ac:dyDescent="0.2">
      <c r="A132" s="110"/>
      <c r="B132" s="76" t="s">
        <v>70</v>
      </c>
      <c r="C132" s="115">
        <v>441000</v>
      </c>
      <c r="D132" s="83">
        <v>441000</v>
      </c>
      <c r="E132" s="75">
        <f t="shared" si="2"/>
        <v>100</v>
      </c>
    </row>
    <row r="133" spans="1:5" s="54" customFormat="1" ht="61.5" x14ac:dyDescent="0.2">
      <c r="A133" s="110"/>
      <c r="B133" s="69" t="s">
        <v>162</v>
      </c>
      <c r="C133" s="100">
        <v>670531.9</v>
      </c>
      <c r="D133" s="109">
        <v>670531.9</v>
      </c>
      <c r="E133" s="27">
        <f>D133/C133*100</f>
        <v>100</v>
      </c>
    </row>
    <row r="134" spans="1:5" s="54" customFormat="1" ht="33" x14ac:dyDescent="0.2">
      <c r="A134" s="110"/>
      <c r="B134" s="76" t="s">
        <v>70</v>
      </c>
      <c r="C134" s="115">
        <v>440000</v>
      </c>
      <c r="D134" s="83">
        <v>440000</v>
      </c>
      <c r="E134" s="75">
        <f t="shared" ref="E134:E197" si="4">D134/C134*100</f>
        <v>100</v>
      </c>
    </row>
    <row r="135" spans="1:5" s="54" customFormat="1" ht="61.5" x14ac:dyDescent="0.2">
      <c r="A135" s="110"/>
      <c r="B135" s="69" t="s">
        <v>163</v>
      </c>
      <c r="C135" s="100">
        <v>641733.1</v>
      </c>
      <c r="D135" s="109">
        <v>641733.1</v>
      </c>
      <c r="E135" s="27">
        <f t="shared" si="4"/>
        <v>100</v>
      </c>
    </row>
    <row r="136" spans="1:5" s="54" customFormat="1" ht="33" x14ac:dyDescent="0.2">
      <c r="A136" s="110"/>
      <c r="B136" s="76" t="s">
        <v>70</v>
      </c>
      <c r="C136" s="115">
        <v>433000</v>
      </c>
      <c r="D136" s="83">
        <v>433000</v>
      </c>
      <c r="E136" s="75">
        <f t="shared" si="4"/>
        <v>100</v>
      </c>
    </row>
    <row r="137" spans="1:5" s="54" customFormat="1" ht="61.5" x14ac:dyDescent="0.2">
      <c r="A137" s="110"/>
      <c r="B137" s="69" t="s">
        <v>164</v>
      </c>
      <c r="C137" s="100">
        <v>633763</v>
      </c>
      <c r="D137" s="109">
        <v>633763</v>
      </c>
      <c r="E137" s="27">
        <f t="shared" si="4"/>
        <v>100</v>
      </c>
    </row>
    <row r="138" spans="1:5" s="54" customFormat="1" ht="33" x14ac:dyDescent="0.2">
      <c r="A138" s="110"/>
      <c r="B138" s="76" t="s">
        <v>70</v>
      </c>
      <c r="C138" s="115">
        <v>416255.5</v>
      </c>
      <c r="D138" s="83">
        <v>416255.5</v>
      </c>
      <c r="E138" s="75">
        <f t="shared" si="4"/>
        <v>100</v>
      </c>
    </row>
    <row r="139" spans="1:5" s="54" customFormat="1" ht="61.5" x14ac:dyDescent="0.2">
      <c r="A139" s="110"/>
      <c r="B139" s="69" t="s">
        <v>165</v>
      </c>
      <c r="C139" s="100">
        <v>689431.9</v>
      </c>
      <c r="D139" s="109">
        <v>689431.9</v>
      </c>
      <c r="E139" s="27">
        <f t="shared" si="4"/>
        <v>100</v>
      </c>
    </row>
    <row r="140" spans="1:5" s="54" customFormat="1" ht="33" x14ac:dyDescent="0.2">
      <c r="A140" s="110"/>
      <c r="B140" s="76" t="s">
        <v>70</v>
      </c>
      <c r="C140" s="115">
        <v>394900</v>
      </c>
      <c r="D140" s="83">
        <v>394900</v>
      </c>
      <c r="E140" s="75">
        <f t="shared" si="4"/>
        <v>100</v>
      </c>
    </row>
    <row r="141" spans="1:5" s="54" customFormat="1" ht="61.5" x14ac:dyDescent="0.2">
      <c r="A141" s="110"/>
      <c r="B141" s="69" t="s">
        <v>166</v>
      </c>
      <c r="C141" s="100">
        <v>677622.6</v>
      </c>
      <c r="D141" s="109">
        <v>677622.6</v>
      </c>
      <c r="E141" s="27">
        <f t="shared" si="4"/>
        <v>100</v>
      </c>
    </row>
    <row r="142" spans="1:5" s="54" customFormat="1" ht="33" x14ac:dyDescent="0.2">
      <c r="A142" s="110"/>
      <c r="B142" s="76" t="s">
        <v>70</v>
      </c>
      <c r="C142" s="115">
        <v>379794.6</v>
      </c>
      <c r="D142" s="83">
        <v>379794.6</v>
      </c>
      <c r="E142" s="75">
        <f t="shared" si="4"/>
        <v>100</v>
      </c>
    </row>
    <row r="143" spans="1:5" s="54" customFormat="1" ht="61.5" x14ac:dyDescent="0.2">
      <c r="A143" s="110"/>
      <c r="B143" s="69" t="s">
        <v>167</v>
      </c>
      <c r="C143" s="100">
        <v>20462.099999999999</v>
      </c>
      <c r="D143" s="109">
        <v>20462.099999999999</v>
      </c>
      <c r="E143" s="27">
        <f t="shared" si="4"/>
        <v>100</v>
      </c>
    </row>
    <row r="144" spans="1:5" s="54" customFormat="1" ht="33" x14ac:dyDescent="0.2">
      <c r="A144" s="110"/>
      <c r="B144" s="76" t="s">
        <v>70</v>
      </c>
      <c r="C144" s="115">
        <v>17000</v>
      </c>
      <c r="D144" s="83">
        <v>17000</v>
      </c>
      <c r="E144" s="75">
        <f t="shared" si="4"/>
        <v>100</v>
      </c>
    </row>
    <row r="145" spans="1:5" s="54" customFormat="1" ht="61.5" x14ac:dyDescent="0.2">
      <c r="A145" s="110"/>
      <c r="B145" s="69" t="s">
        <v>168</v>
      </c>
      <c r="C145" s="100">
        <v>10390.5</v>
      </c>
      <c r="D145" s="109">
        <v>10390.5</v>
      </c>
      <c r="E145" s="27">
        <f t="shared" si="4"/>
        <v>100</v>
      </c>
    </row>
    <row r="146" spans="1:5" s="54" customFormat="1" ht="61.5" x14ac:dyDescent="0.2">
      <c r="A146" s="110"/>
      <c r="B146" s="69" t="s">
        <v>169</v>
      </c>
      <c r="C146" s="100">
        <v>512747.9</v>
      </c>
      <c r="D146" s="109">
        <v>512747.9</v>
      </c>
      <c r="E146" s="75">
        <f t="shared" si="4"/>
        <v>100</v>
      </c>
    </row>
    <row r="147" spans="1:5" s="54" customFormat="1" ht="61.5" x14ac:dyDescent="0.2">
      <c r="A147" s="110"/>
      <c r="B147" s="69" t="s">
        <v>170</v>
      </c>
      <c r="C147" s="100">
        <v>46230.5</v>
      </c>
      <c r="D147" s="109">
        <v>17879</v>
      </c>
      <c r="E147" s="27">
        <f t="shared" si="4"/>
        <v>38.673602924476263</v>
      </c>
    </row>
    <row r="148" spans="1:5" s="54" customFormat="1" ht="61.5" x14ac:dyDescent="0.2">
      <c r="A148" s="110"/>
      <c r="B148" s="69" t="s">
        <v>171</v>
      </c>
      <c r="C148" s="100">
        <v>341337.59999999998</v>
      </c>
      <c r="D148" s="109">
        <v>341337.59999999998</v>
      </c>
      <c r="E148" s="75">
        <f t="shared" si="4"/>
        <v>100</v>
      </c>
    </row>
    <row r="149" spans="1:5" s="54" customFormat="1" ht="61.5" x14ac:dyDescent="0.2">
      <c r="A149" s="110"/>
      <c r="B149" s="69" t="s">
        <v>172</v>
      </c>
      <c r="C149" s="100">
        <v>547.5</v>
      </c>
      <c r="D149" s="109">
        <v>547.5</v>
      </c>
      <c r="E149" s="27">
        <f t="shared" si="4"/>
        <v>100</v>
      </c>
    </row>
    <row r="150" spans="1:5" s="54" customFormat="1" ht="61.5" x14ac:dyDescent="0.2">
      <c r="A150" s="110"/>
      <c r="B150" s="69" t="s">
        <v>173</v>
      </c>
      <c r="C150" s="100">
        <v>16086.7</v>
      </c>
      <c r="D150" s="109">
        <v>0</v>
      </c>
      <c r="E150" s="75">
        <f t="shared" si="4"/>
        <v>0</v>
      </c>
    </row>
    <row r="151" spans="1:5" s="54" customFormat="1" ht="33" x14ac:dyDescent="0.2">
      <c r="A151" s="110"/>
      <c r="B151" s="69" t="s">
        <v>174</v>
      </c>
      <c r="C151" s="100">
        <v>30596.3</v>
      </c>
      <c r="D151" s="109">
        <v>596.29999999999995</v>
      </c>
      <c r="E151" s="27">
        <f t="shared" si="4"/>
        <v>1.9489284652065773</v>
      </c>
    </row>
    <row r="152" spans="1:5" s="54" customFormat="1" ht="61.5" x14ac:dyDescent="0.2">
      <c r="A152" s="110"/>
      <c r="B152" s="69" t="s">
        <v>175</v>
      </c>
      <c r="C152" s="100">
        <v>59507</v>
      </c>
      <c r="D152" s="109">
        <v>59507</v>
      </c>
      <c r="E152" s="27">
        <f t="shared" si="4"/>
        <v>100</v>
      </c>
    </row>
    <row r="153" spans="1:5" s="54" customFormat="1" ht="61.5" x14ac:dyDescent="0.2">
      <c r="A153" s="110"/>
      <c r="B153" s="69" t="s">
        <v>176</v>
      </c>
      <c r="C153" s="100">
        <v>58573.5</v>
      </c>
      <c r="D153" s="109">
        <v>58573.5</v>
      </c>
      <c r="E153" s="27">
        <f t="shared" si="4"/>
        <v>100</v>
      </c>
    </row>
    <row r="154" spans="1:5" s="54" customFormat="1" ht="92.25" x14ac:dyDescent="0.2">
      <c r="A154" s="110"/>
      <c r="B154" s="69" t="s">
        <v>177</v>
      </c>
      <c r="C154" s="100">
        <v>54521.2</v>
      </c>
      <c r="D154" s="109">
        <v>54521.2</v>
      </c>
      <c r="E154" s="27">
        <f t="shared" si="4"/>
        <v>100</v>
      </c>
    </row>
    <row r="155" spans="1:5" s="54" customFormat="1" ht="61.5" x14ac:dyDescent="0.2">
      <c r="A155" s="110"/>
      <c r="B155" s="69" t="s">
        <v>178</v>
      </c>
      <c r="C155" s="100">
        <v>26364.7</v>
      </c>
      <c r="D155" s="109">
        <v>26364.7</v>
      </c>
      <c r="E155" s="27">
        <f t="shared" si="4"/>
        <v>100</v>
      </c>
    </row>
    <row r="156" spans="1:5" s="54" customFormat="1" ht="61.5" x14ac:dyDescent="0.2">
      <c r="A156" s="110"/>
      <c r="B156" s="69" t="s">
        <v>179</v>
      </c>
      <c r="C156" s="100">
        <v>441.2</v>
      </c>
      <c r="D156" s="109">
        <v>441.2</v>
      </c>
      <c r="E156" s="27">
        <f t="shared" si="4"/>
        <v>100</v>
      </c>
    </row>
    <row r="157" spans="1:5" s="54" customFormat="1" ht="92.25" x14ac:dyDescent="0.2">
      <c r="A157" s="110"/>
      <c r="B157" s="69" t="s">
        <v>180</v>
      </c>
      <c r="C157" s="100">
        <v>595.9</v>
      </c>
      <c r="D157" s="109">
        <v>595.9</v>
      </c>
      <c r="E157" s="27">
        <f t="shared" si="4"/>
        <v>100</v>
      </c>
    </row>
    <row r="158" spans="1:5" s="54" customFormat="1" ht="61.5" x14ac:dyDescent="0.2">
      <c r="A158" s="110"/>
      <c r="B158" s="69" t="s">
        <v>181</v>
      </c>
      <c r="C158" s="100">
        <v>574.4</v>
      </c>
      <c r="D158" s="109">
        <v>574.4</v>
      </c>
      <c r="E158" s="27">
        <f t="shared" si="4"/>
        <v>100</v>
      </c>
    </row>
    <row r="159" spans="1:5" s="54" customFormat="1" ht="92.25" x14ac:dyDescent="0.2">
      <c r="A159" s="110"/>
      <c r="B159" s="69" t="s">
        <v>182</v>
      </c>
      <c r="C159" s="100">
        <v>65552.600000000006</v>
      </c>
      <c r="D159" s="109">
        <v>40225</v>
      </c>
      <c r="E159" s="27">
        <f t="shared" si="4"/>
        <v>61.362936023895308</v>
      </c>
    </row>
    <row r="160" spans="1:5" s="54" customFormat="1" ht="33" x14ac:dyDescent="0.2">
      <c r="A160" s="110"/>
      <c r="B160" s="69" t="s">
        <v>183</v>
      </c>
      <c r="C160" s="100">
        <v>536963.5</v>
      </c>
      <c r="D160" s="109">
        <v>0</v>
      </c>
      <c r="E160" s="75">
        <f t="shared" si="4"/>
        <v>0</v>
      </c>
    </row>
    <row r="161" spans="1:7" s="54" customFormat="1" ht="60" x14ac:dyDescent="0.2">
      <c r="A161" s="77" t="s">
        <v>184</v>
      </c>
      <c r="B161" s="62" t="s">
        <v>185</v>
      </c>
      <c r="C161" s="81">
        <v>3845241.7</v>
      </c>
      <c r="D161" s="82">
        <v>2651654.1</v>
      </c>
      <c r="E161" s="67">
        <f t="shared" si="4"/>
        <v>68.959360864103814</v>
      </c>
    </row>
    <row r="162" spans="1:7" s="54" customFormat="1" ht="60" x14ac:dyDescent="0.2">
      <c r="A162" s="68"/>
      <c r="B162" s="62" t="s">
        <v>186</v>
      </c>
      <c r="C162" s="81">
        <v>75000</v>
      </c>
      <c r="D162" s="82">
        <v>58692.7</v>
      </c>
      <c r="E162" s="67">
        <f t="shared" si="4"/>
        <v>78.256933333333336</v>
      </c>
    </row>
    <row r="163" spans="1:7" s="54" customFormat="1" ht="60" x14ac:dyDescent="0.2">
      <c r="A163" s="77" t="s">
        <v>187</v>
      </c>
      <c r="B163" s="62" t="s">
        <v>188</v>
      </c>
      <c r="C163" s="81">
        <v>76474.600000000006</v>
      </c>
      <c r="D163" s="82">
        <v>75874.5</v>
      </c>
      <c r="E163" s="67">
        <f t="shared" si="4"/>
        <v>99.215295012984697</v>
      </c>
    </row>
    <row r="164" spans="1:7" s="54" customFormat="1" ht="60" x14ac:dyDescent="0.2">
      <c r="A164" s="77" t="s">
        <v>189</v>
      </c>
      <c r="B164" s="62" t="s">
        <v>190</v>
      </c>
      <c r="C164" s="81">
        <v>0</v>
      </c>
      <c r="D164" s="82">
        <v>0</v>
      </c>
      <c r="E164" s="67">
        <v>0</v>
      </c>
    </row>
    <row r="165" spans="1:7" s="54" customFormat="1" ht="33" x14ac:dyDescent="0.2">
      <c r="A165" s="116" t="s">
        <v>191</v>
      </c>
      <c r="B165" s="78" t="s">
        <v>192</v>
      </c>
      <c r="C165" s="81">
        <v>158185.20000000001</v>
      </c>
      <c r="D165" s="82">
        <v>152290</v>
      </c>
      <c r="E165" s="67">
        <f t="shared" si="4"/>
        <v>96.273229101078982</v>
      </c>
    </row>
    <row r="166" spans="1:7" s="54" customFormat="1" ht="33" x14ac:dyDescent="0.2">
      <c r="A166" s="116" t="s">
        <v>193</v>
      </c>
      <c r="B166" s="78" t="s">
        <v>194</v>
      </c>
      <c r="C166" s="81">
        <v>144869.5</v>
      </c>
      <c r="D166" s="82">
        <v>144843.20000000001</v>
      </c>
      <c r="E166" s="67">
        <f t="shared" si="4"/>
        <v>99.981845730122629</v>
      </c>
    </row>
    <row r="167" spans="1:7" s="54" customFormat="1" ht="33" x14ac:dyDescent="0.2">
      <c r="A167" s="116"/>
      <c r="B167" s="71" t="s">
        <v>195</v>
      </c>
      <c r="C167" s="117">
        <v>69627.199999999997</v>
      </c>
      <c r="D167" s="118">
        <v>69627.199999999997</v>
      </c>
      <c r="E167" s="119">
        <f t="shared" si="4"/>
        <v>100</v>
      </c>
    </row>
    <row r="168" spans="1:7" s="54" customFormat="1" ht="33" x14ac:dyDescent="0.2">
      <c r="A168" s="116" t="s">
        <v>196</v>
      </c>
      <c r="B168" s="78" t="s">
        <v>197</v>
      </c>
      <c r="C168" s="81">
        <f>SUM(C170:C173)</f>
        <v>2252158.9</v>
      </c>
      <c r="D168" s="81">
        <f>SUM(D170:D173)</f>
        <v>2228008.7000000002</v>
      </c>
      <c r="E168" s="67">
        <f t="shared" si="4"/>
        <v>98.927686674328356</v>
      </c>
      <c r="F168" s="74"/>
      <c r="G168" s="74"/>
    </row>
    <row r="169" spans="1:7" s="54" customFormat="1" ht="33" x14ac:dyDescent="0.2">
      <c r="A169" s="68"/>
      <c r="B169" s="104" t="s">
        <v>198</v>
      </c>
      <c r="C169" s="120"/>
      <c r="D169" s="109"/>
      <c r="E169" s="27"/>
    </row>
    <row r="170" spans="1:7" s="54" customFormat="1" ht="230.25" customHeight="1" x14ac:dyDescent="0.2">
      <c r="A170" s="68" t="s">
        <v>199</v>
      </c>
      <c r="B170" s="69" t="s">
        <v>200</v>
      </c>
      <c r="C170" s="120">
        <v>149758.5</v>
      </c>
      <c r="D170" s="94">
        <v>147724.79999999999</v>
      </c>
      <c r="E170" s="27">
        <f t="shared" si="4"/>
        <v>98.642013641963558</v>
      </c>
    </row>
    <row r="171" spans="1:7" s="54" customFormat="1" ht="123" x14ac:dyDescent="0.2">
      <c r="A171" s="68" t="s">
        <v>201</v>
      </c>
      <c r="B171" s="69" t="s">
        <v>202</v>
      </c>
      <c r="C171" s="120">
        <v>971018.9</v>
      </c>
      <c r="D171" s="109">
        <v>967031</v>
      </c>
      <c r="E171" s="27">
        <f t="shared" si="4"/>
        <v>99.589307684948253</v>
      </c>
    </row>
    <row r="172" spans="1:7" s="54" customFormat="1" ht="123" x14ac:dyDescent="0.2">
      <c r="A172" s="68" t="s">
        <v>203</v>
      </c>
      <c r="B172" s="69" t="s">
        <v>204</v>
      </c>
      <c r="C172" s="120">
        <v>399794.5</v>
      </c>
      <c r="D172" s="94">
        <v>394704.2</v>
      </c>
      <c r="E172" s="27">
        <f t="shared" si="4"/>
        <v>98.726770878538844</v>
      </c>
    </row>
    <row r="173" spans="1:7" s="54" customFormat="1" ht="123" x14ac:dyDescent="0.2">
      <c r="A173" s="121" t="s">
        <v>205</v>
      </c>
      <c r="B173" s="69" t="s">
        <v>206</v>
      </c>
      <c r="C173" s="120">
        <v>731587</v>
      </c>
      <c r="D173" s="94">
        <v>718548.7</v>
      </c>
      <c r="E173" s="27">
        <f t="shared" si="4"/>
        <v>98.21780594789135</v>
      </c>
    </row>
    <row r="174" spans="1:7" s="54" customFormat="1" ht="90" x14ac:dyDescent="0.2">
      <c r="A174" s="77" t="s">
        <v>207</v>
      </c>
      <c r="B174" s="62" t="s">
        <v>208</v>
      </c>
      <c r="C174" s="81">
        <v>13486.2</v>
      </c>
      <c r="D174" s="82">
        <v>13486.2</v>
      </c>
      <c r="E174" s="67">
        <f t="shared" si="4"/>
        <v>100</v>
      </c>
    </row>
    <row r="175" spans="1:7" s="54" customFormat="1" ht="33" x14ac:dyDescent="0.2">
      <c r="A175" s="122"/>
      <c r="B175" s="71" t="s">
        <v>70</v>
      </c>
      <c r="C175" s="80">
        <v>12677</v>
      </c>
      <c r="D175" s="83">
        <v>12677</v>
      </c>
      <c r="E175" s="75">
        <f t="shared" si="4"/>
        <v>100</v>
      </c>
    </row>
    <row r="176" spans="1:7" s="54" customFormat="1" ht="150" hidden="1" outlineLevel="1" x14ac:dyDescent="0.2">
      <c r="A176" s="77" t="s">
        <v>209</v>
      </c>
      <c r="B176" s="62" t="s">
        <v>210</v>
      </c>
      <c r="C176" s="81">
        <f>C177</f>
        <v>0</v>
      </c>
      <c r="D176" s="82">
        <f>D177</f>
        <v>0</v>
      </c>
      <c r="E176" s="67" t="e">
        <f t="shared" si="4"/>
        <v>#DIV/0!</v>
      </c>
    </row>
    <row r="177" spans="1:5" s="54" customFormat="1" ht="33" hidden="1" outlineLevel="1" x14ac:dyDescent="0.2">
      <c r="A177" s="68" t="s">
        <v>211</v>
      </c>
      <c r="B177" s="69" t="s">
        <v>212</v>
      </c>
      <c r="C177" s="81">
        <f>C180+C182+C184+C186+C188+C190+C192+C194+C196</f>
        <v>0</v>
      </c>
      <c r="D177" s="82">
        <f>D180+D182+D184+D186+D188+D190+D192+D194+D196</f>
        <v>0</v>
      </c>
      <c r="E177" s="67" t="e">
        <f t="shared" si="4"/>
        <v>#DIV/0!</v>
      </c>
    </row>
    <row r="178" spans="1:5" s="54" customFormat="1" ht="33" hidden="1" outlineLevel="1" x14ac:dyDescent="0.2">
      <c r="A178" s="123"/>
      <c r="B178" s="104" t="s">
        <v>70</v>
      </c>
      <c r="C178" s="117">
        <f>C181+C183+C185+C187+C189+C191+C193+C195+C197</f>
        <v>0</v>
      </c>
      <c r="D178" s="118">
        <f>D181+D183+D185+D187+D189+D191+D193+D195+D197</f>
        <v>0</v>
      </c>
      <c r="E178" s="36" t="e">
        <f t="shared" si="4"/>
        <v>#DIV/0!</v>
      </c>
    </row>
    <row r="179" spans="1:5" s="54" customFormat="1" ht="33" hidden="1" outlineLevel="1" x14ac:dyDescent="0.2">
      <c r="A179" s="68"/>
      <c r="B179" s="69" t="s">
        <v>213</v>
      </c>
      <c r="C179" s="120"/>
      <c r="D179" s="109"/>
      <c r="E179" s="36"/>
    </row>
    <row r="180" spans="1:5" s="54" customFormat="1" ht="92.25" hidden="1" outlineLevel="1" x14ac:dyDescent="0.2">
      <c r="A180" s="68" t="s">
        <v>214</v>
      </c>
      <c r="B180" s="69" t="s">
        <v>215</v>
      </c>
      <c r="C180" s="100"/>
      <c r="D180" s="109"/>
      <c r="E180" s="27" t="e">
        <f t="shared" si="4"/>
        <v>#DIV/0!</v>
      </c>
    </row>
    <row r="181" spans="1:5" s="54" customFormat="1" ht="33" hidden="1" outlineLevel="1" x14ac:dyDescent="0.2">
      <c r="A181" s="68"/>
      <c r="B181" s="104" t="s">
        <v>70</v>
      </c>
      <c r="C181" s="115"/>
      <c r="D181" s="109"/>
      <c r="E181" s="75" t="e">
        <f t="shared" si="4"/>
        <v>#DIV/0!</v>
      </c>
    </row>
    <row r="182" spans="1:5" s="54" customFormat="1" ht="123" hidden="1" outlineLevel="1" x14ac:dyDescent="0.2">
      <c r="A182" s="68" t="s">
        <v>216</v>
      </c>
      <c r="B182" s="69" t="s">
        <v>217</v>
      </c>
      <c r="C182" s="100"/>
      <c r="D182" s="109"/>
      <c r="E182" s="27" t="e">
        <f t="shared" si="4"/>
        <v>#DIV/0!</v>
      </c>
    </row>
    <row r="183" spans="1:5" s="54" customFormat="1" ht="33" hidden="1" outlineLevel="1" x14ac:dyDescent="0.2">
      <c r="A183" s="68"/>
      <c r="B183" s="104" t="s">
        <v>70</v>
      </c>
      <c r="C183" s="115"/>
      <c r="D183" s="109"/>
      <c r="E183" s="75" t="e">
        <f t="shared" si="4"/>
        <v>#DIV/0!</v>
      </c>
    </row>
    <row r="184" spans="1:5" s="54" customFormat="1" ht="123" hidden="1" outlineLevel="1" x14ac:dyDescent="0.2">
      <c r="A184" s="68" t="s">
        <v>218</v>
      </c>
      <c r="B184" s="69" t="s">
        <v>219</v>
      </c>
      <c r="C184" s="100"/>
      <c r="D184" s="109"/>
      <c r="E184" s="27" t="e">
        <f t="shared" si="4"/>
        <v>#DIV/0!</v>
      </c>
    </row>
    <row r="185" spans="1:5" s="54" customFormat="1" ht="33" hidden="1" outlineLevel="1" x14ac:dyDescent="0.2">
      <c r="A185" s="68"/>
      <c r="B185" s="104" t="s">
        <v>70</v>
      </c>
      <c r="C185" s="115"/>
      <c r="D185" s="109"/>
      <c r="E185" s="75" t="e">
        <f t="shared" si="4"/>
        <v>#DIV/0!</v>
      </c>
    </row>
    <row r="186" spans="1:5" s="54" customFormat="1" ht="92.25" hidden="1" outlineLevel="1" x14ac:dyDescent="0.2">
      <c r="A186" s="68" t="s">
        <v>220</v>
      </c>
      <c r="B186" s="69" t="s">
        <v>221</v>
      </c>
      <c r="C186" s="100"/>
      <c r="D186" s="109"/>
      <c r="E186" s="27" t="e">
        <f t="shared" si="4"/>
        <v>#DIV/0!</v>
      </c>
    </row>
    <row r="187" spans="1:5" s="54" customFormat="1" ht="33" hidden="1" outlineLevel="1" x14ac:dyDescent="0.2">
      <c r="A187" s="68"/>
      <c r="B187" s="104" t="s">
        <v>70</v>
      </c>
      <c r="C187" s="115"/>
      <c r="D187" s="109"/>
      <c r="E187" s="75" t="e">
        <f t="shared" si="4"/>
        <v>#DIV/0!</v>
      </c>
    </row>
    <row r="188" spans="1:5" s="54" customFormat="1" ht="61.5" hidden="1" outlineLevel="1" x14ac:dyDescent="0.2">
      <c r="A188" s="68" t="s">
        <v>222</v>
      </c>
      <c r="B188" s="69" t="s">
        <v>223</v>
      </c>
      <c r="C188" s="100"/>
      <c r="D188" s="109"/>
      <c r="E188" s="27" t="e">
        <f t="shared" si="4"/>
        <v>#DIV/0!</v>
      </c>
    </row>
    <row r="189" spans="1:5" s="54" customFormat="1" ht="33" hidden="1" outlineLevel="1" x14ac:dyDescent="0.2">
      <c r="A189" s="68"/>
      <c r="B189" s="104" t="s">
        <v>70</v>
      </c>
      <c r="C189" s="115"/>
      <c r="D189" s="109"/>
      <c r="E189" s="75" t="e">
        <f t="shared" si="4"/>
        <v>#DIV/0!</v>
      </c>
    </row>
    <row r="190" spans="1:5" s="54" customFormat="1" ht="61.5" hidden="1" outlineLevel="1" x14ac:dyDescent="0.2">
      <c r="A190" s="121" t="s">
        <v>224</v>
      </c>
      <c r="B190" s="69" t="s">
        <v>225</v>
      </c>
      <c r="C190" s="100"/>
      <c r="D190" s="109"/>
      <c r="E190" s="27" t="e">
        <f t="shared" si="4"/>
        <v>#DIV/0!</v>
      </c>
    </row>
    <row r="191" spans="1:5" s="54" customFormat="1" ht="33" hidden="1" outlineLevel="1" x14ac:dyDescent="0.2">
      <c r="A191" s="68"/>
      <c r="B191" s="104" t="s">
        <v>70</v>
      </c>
      <c r="C191" s="115"/>
      <c r="D191" s="109"/>
      <c r="E191" s="75" t="e">
        <f t="shared" si="4"/>
        <v>#DIV/0!</v>
      </c>
    </row>
    <row r="192" spans="1:5" s="54" customFormat="1" ht="135.75" hidden="1" customHeight="1" outlineLevel="1" x14ac:dyDescent="0.2">
      <c r="A192" s="68" t="s">
        <v>226</v>
      </c>
      <c r="B192" s="69" t="s">
        <v>227</v>
      </c>
      <c r="C192" s="100"/>
      <c r="D192" s="109"/>
      <c r="E192" s="27" t="e">
        <f t="shared" si="4"/>
        <v>#DIV/0!</v>
      </c>
    </row>
    <row r="193" spans="1:5" s="54" customFormat="1" ht="33" hidden="1" outlineLevel="1" x14ac:dyDescent="0.2">
      <c r="A193" s="68"/>
      <c r="B193" s="104" t="s">
        <v>70</v>
      </c>
      <c r="C193" s="115"/>
      <c r="D193" s="109"/>
      <c r="E193" s="75" t="e">
        <f t="shared" si="4"/>
        <v>#DIV/0!</v>
      </c>
    </row>
    <row r="194" spans="1:5" s="54" customFormat="1" ht="61.5" hidden="1" outlineLevel="1" x14ac:dyDescent="0.2">
      <c r="A194" s="68" t="s">
        <v>228</v>
      </c>
      <c r="B194" s="69" t="s">
        <v>229</v>
      </c>
      <c r="C194" s="100"/>
      <c r="D194" s="109"/>
      <c r="E194" s="27" t="e">
        <f t="shared" si="4"/>
        <v>#DIV/0!</v>
      </c>
    </row>
    <row r="195" spans="1:5" s="54" customFormat="1" ht="33" hidden="1" outlineLevel="1" x14ac:dyDescent="0.2">
      <c r="A195" s="68"/>
      <c r="B195" s="104" t="s">
        <v>70</v>
      </c>
      <c r="C195" s="115"/>
      <c r="D195" s="109"/>
      <c r="E195" s="75" t="e">
        <f t="shared" si="4"/>
        <v>#DIV/0!</v>
      </c>
    </row>
    <row r="196" spans="1:5" s="54" customFormat="1" ht="33" hidden="1" outlineLevel="1" x14ac:dyDescent="0.2">
      <c r="A196" s="68" t="s">
        <v>230</v>
      </c>
      <c r="B196" s="69" t="s">
        <v>231</v>
      </c>
      <c r="C196" s="100"/>
      <c r="D196" s="109"/>
      <c r="E196" s="27" t="e">
        <f t="shared" si="4"/>
        <v>#DIV/0!</v>
      </c>
    </row>
    <row r="197" spans="1:5" s="54" customFormat="1" ht="33.75" hidden="1" outlineLevel="1" thickBot="1" x14ac:dyDescent="0.25">
      <c r="A197" s="124"/>
      <c r="B197" s="125" t="s">
        <v>70</v>
      </c>
      <c r="C197" s="126"/>
      <c r="D197" s="127"/>
      <c r="E197" s="128" t="e">
        <f t="shared" si="4"/>
        <v>#DIV/0!</v>
      </c>
    </row>
    <row r="198" spans="1:5" s="54" customFormat="1" ht="33" collapsed="1" x14ac:dyDescent="0.2">
      <c r="A198" s="129"/>
      <c r="B198" s="130"/>
      <c r="C198" s="131"/>
      <c r="D198" s="131"/>
      <c r="E198" s="131"/>
    </row>
    <row r="199" spans="1:5" s="54" customFormat="1" ht="33" x14ac:dyDescent="0.2">
      <c r="A199" s="132"/>
      <c r="B199" s="133"/>
      <c r="C199" s="134"/>
      <c r="D199" s="134"/>
      <c r="E199" s="135"/>
    </row>
    <row r="200" spans="1:5" s="54" customFormat="1" ht="24" customHeight="1" x14ac:dyDescent="0.2">
      <c r="A200" s="136"/>
      <c r="B200" s="137"/>
      <c r="C200" s="138"/>
      <c r="D200" s="139"/>
      <c r="E200" s="140"/>
    </row>
    <row r="201" spans="1:5" s="10" customFormat="1" ht="27.75" x14ac:dyDescent="0.2">
      <c r="A201" s="149"/>
      <c r="B201" s="149"/>
      <c r="C201" s="149"/>
      <c r="D201" s="149"/>
      <c r="E201" s="149"/>
    </row>
    <row r="202" spans="1:5" s="141" customFormat="1" ht="82.15" customHeight="1" x14ac:dyDescent="0.2">
      <c r="A202" s="150" t="s">
        <v>232</v>
      </c>
      <c r="B202" s="150"/>
      <c r="D202" s="151" t="s">
        <v>233</v>
      </c>
      <c r="E202" s="151"/>
    </row>
    <row r="203" spans="1:5" s="145" customFormat="1" ht="60" customHeight="1" x14ac:dyDescent="0.2">
      <c r="A203" s="142"/>
      <c r="B203" s="142"/>
      <c r="C203" s="143"/>
      <c r="D203" s="144"/>
    </row>
    <row r="204" spans="1:5" ht="60" customHeight="1" x14ac:dyDescent="0.2">
      <c r="C204" s="146"/>
      <c r="D204" s="146"/>
    </row>
  </sheetData>
  <mergeCells count="5">
    <mergeCell ref="A2:E2"/>
    <mergeCell ref="A3:E3"/>
    <mergeCell ref="A201:E201"/>
    <mergeCell ref="A202:B202"/>
    <mergeCell ref="D202:E202"/>
  </mergeCells>
  <pageMargins left="0.44" right="0.15748031496062992" top="0.47244094488188981" bottom="0.43307086614173229" header="0.31496062992125984" footer="0.31496062992125984"/>
  <pageSetup paperSize="9" scale="32" fitToHeight="10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01.01.2026</vt:lpstr>
      <vt:lpstr>'на 01.01.2026'!Область_печати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u1531</dc:creator>
  <cp:lastModifiedBy>u1531</cp:lastModifiedBy>
  <dcterms:created xsi:type="dcterms:W3CDTF">2026-05-07T08:01:02Z</dcterms:created>
  <dcterms:modified xsi:type="dcterms:W3CDTF">2026-05-13T14:22:42Z</dcterms:modified>
</cp:coreProperties>
</file>