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2" sheetId="1" r:id="rId1"/>
  </sheets>
  <definedNames>
    <definedName name="_xlnm.Print_Area" localSheetId="0">'на 01.01.2022'!$A$1:$E$143</definedName>
  </definedNames>
  <calcPr fullCalcOnLoad="1" fullPrecision="0"/>
</workbook>
</file>

<file path=xl/sharedStrings.xml><?xml version="1.0" encoding="utf-8"?>
<sst xmlns="http://schemas.openxmlformats.org/spreadsheetml/2006/main" count="196" uniqueCount="179">
  <si>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</si>
  <si>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</si>
  <si>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</si>
  <si>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</si>
  <si>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>I.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</si>
  <si>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</si>
  <si>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</si>
  <si>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</si>
  <si>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</si>
  <si>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</si>
  <si>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</si>
  <si>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</si>
  <si>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</si>
  <si>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</si>
  <si>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</si>
  <si>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</si>
  <si>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</si>
  <si>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</si>
  <si>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II.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</si>
  <si>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</si>
  <si>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</si>
  <si>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 xml:space="preserve">Остатки     субсидий,   полученных  из   федерального   бюджета   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</si>
  <si>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</si>
  <si>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</si>
  <si>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</si>
  <si>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</si>
  <si>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</si>
  <si>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</si>
  <si>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</si>
  <si>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</si>
  <si>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</si>
  <si>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</si>
  <si>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</si>
  <si>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1.7.</t>
  </si>
  <si>
    <t xml:space="preserve">из  них  за  счет  субсидий  из   федерального  бюджета </t>
  </si>
  <si>
    <t>более 100%</t>
  </si>
  <si>
    <t>в  том  числе: (пообъектно)</t>
  </si>
  <si>
    <t>1.13.2.</t>
  </si>
  <si>
    <t>Прочие на ремонт дорог и мостовых сооружений</t>
  </si>
  <si>
    <t xml:space="preserve">автомобильные  дороги   регионального  значения, в  том  числе:  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</si>
  <si>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</si>
  <si>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</si>
  <si>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</si>
  <si>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</si>
  <si>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</si>
  <si>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</si>
  <si>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</si>
  <si>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</si>
  <si>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5.</t>
  </si>
  <si>
    <t>5.1.</t>
  </si>
  <si>
    <t>5.1.1.</t>
  </si>
  <si>
    <t>5.1.2.</t>
  </si>
  <si>
    <t>6.</t>
  </si>
  <si>
    <t>6.1.</t>
  </si>
  <si>
    <t>6.1.1.</t>
  </si>
  <si>
    <t>6.1.2.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</si>
  <si>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</si>
  <si>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</si>
  <si>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</si>
  <si>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</si>
  <si>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</si>
  <si>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>Вл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</si>
  <si>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</si>
  <si>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</si>
  <si>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</si>
  <si>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</si>
  <si>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</si>
  <si>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Иные межбюджетные трансферты из федерального бюджета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</si>
  <si>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% исполнения  (гр.4:гр.3)</t>
  </si>
  <si>
    <t xml:space="preserve">из  них  за  счет  иных межбюджетных трансфертов  из   федерального  бюджета в рамках основного мероприятия "Содействие развитию автомобильных дорог регионального межмуниципального и местного значения" </t>
  </si>
  <si>
    <t xml:space="preserve">автомобильные  дороги   и искусственные сооружения местного  значения, в  том  числе: </t>
  </si>
  <si>
    <t>Государственная программа Липецкой области "Развитие транспортной системы Липецкой области"</t>
  </si>
  <si>
    <t xml:space="preserve">в  том  числе: </t>
  </si>
  <si>
    <t>из  них  за  счет  иных межбюджетных трансфертов  из   федерального  бюджета БКАД</t>
  </si>
  <si>
    <t>Нераспределенные средства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</si>
  <si>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</si>
  <si>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РФ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</si>
  <si>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</si>
  <si>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 межмуниципального значения в целях строительства (реконструкции), капитального 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</si>
  <si>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</si>
  <si>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Платежи в целях возмещения убытков, причиненных уклонением от заключения  государственного контракта, финансируемого за счет средств дорожного фонда 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</si>
  <si>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</si>
  <si>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</si>
  <si>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>Иные межбюджетные трансферты из федерального бюджета бюджету Липецкой области на финансовое обеспечение дорожной деятельности в рамках национального проекта "Безопасные и качественные автомобильные дороги"</t>
  </si>
  <si>
    <t>Межбюджетные трансферты из федерального бюджета, в том числе: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</si>
  <si>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</si>
  <si>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Государственная программа Липецкой области 
"Комплексное развитие сельских территорий Липецкой области" 
Подпрограмма "Создание и развитие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</si>
  <si>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</si>
  <si>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автомобильные  дороги   регионального значения, в  том  числе: </t>
  </si>
  <si>
    <t>4.1.</t>
  </si>
  <si>
    <t>Строительство а/д Восточный обход г.Липецка в Грязинском районе, 2 очередь строительства 1 этап</t>
  </si>
  <si>
    <t>Строительство а/д Восточный обход г.Липецка в Грязинском районе, 2 очередь строительства 2,3 этапы</t>
  </si>
  <si>
    <t>Реконструкция а/д Липецк-Данков на участке км 19+750 - км 23+800 в Липецком районе</t>
  </si>
  <si>
    <t>Реконструкция а/д Липецк-Данков на участке км 25+800 - км 28+064 в Липецком районе</t>
  </si>
  <si>
    <t>Реконструкция а/д Слепуха - примыкание к а/д Большая Боевка - Долгоруково в Долгоруковском районе</t>
  </si>
  <si>
    <t>Реконструкция а/д Липецк-Данков на участке км 50+000 - км 54+150 в Лебедянском районе (ПИР)</t>
  </si>
  <si>
    <t>Реконструкция моста через ручей на км 5+263 а/д Добринка-Верхняя Матренка в Добринском районе (ПИР)</t>
  </si>
  <si>
    <t>Строительство а/д Западный обход г.Лебедянь в Лебедянском районе (ПИР)</t>
  </si>
  <si>
    <t>Капитальный ремонт а/д Девица-Никольские Выселки-граница Воронежской области в Усманском районе</t>
  </si>
  <si>
    <t>Прочие на капитальный ремонт автодорог и искусственных сооружений</t>
  </si>
  <si>
    <t>Ремонт моста через р.Байгора на а/д Грачевка-Верхняя Мосоловка в Усманском районе</t>
  </si>
  <si>
    <t>5.2.</t>
  </si>
  <si>
    <t>5.2.1.</t>
  </si>
  <si>
    <t>5.2.2.</t>
  </si>
  <si>
    <t>5.3.</t>
  </si>
  <si>
    <t>5.4.</t>
  </si>
  <si>
    <t>5.5.</t>
  </si>
  <si>
    <t>5.6.</t>
  </si>
  <si>
    <t>5.7.</t>
  </si>
  <si>
    <t>5.7.1.</t>
  </si>
  <si>
    <t>5.7.2.</t>
  </si>
  <si>
    <t>5.7.3.</t>
  </si>
  <si>
    <t>5.7.4.</t>
  </si>
  <si>
    <t>5.8.</t>
  </si>
  <si>
    <t>Субсидии на реализацию мероприятий программы "Комплексное развитие сельских территорий"</t>
  </si>
  <si>
    <t>4.1.1.</t>
  </si>
  <si>
    <t>4.1.2.</t>
  </si>
  <si>
    <t xml:space="preserve">Предусмотрено на 2021 год      </t>
  </si>
  <si>
    <t>Реконструкция автомобильной дороги "Слепуха - примыкание к автодороге "Большая Боевка - Долгоруково" в Долгоруковском районе Липецкой области ( 2 этап)</t>
  </si>
  <si>
    <t>Реконструкция моста через реку Хавенка на км 1+200 а/д Буховое-Колыбельское-прим.к а/д Липецк-Доброе-Чаплыгин в Чаплыгинском районе (ПИР)</t>
  </si>
  <si>
    <t>Устройство линии наружного освещения вдоль а/д Усмань-Московка-Дрязги, участок км 1+450 - км 3+512 д.Бочиновка в Усманском районе</t>
  </si>
  <si>
    <t>Устройство линии наружного освещения вдоль а/д Липецк-Октябрьское-Усмань, участок км 70+545 - км 73+485 в Усманском районе</t>
  </si>
  <si>
    <t>Устройство линии наружного освещения вдоль а/д Романово-Селище-Перехваль с.Селище в Лебедянском районе</t>
  </si>
  <si>
    <t>Устройство линии наружного освещения вдоль а/д Девица-Никольские Выселки-граница Воронежской области км 0+000 - км 3+470 с.Девица в Усманском районе</t>
  </si>
  <si>
    <t>Устройство линии наружного освещения вдоль а/д Хлевное-Тербуны, участок км 61+000 - км 63+000 с.Тербуны в Тербунском районе</t>
  </si>
  <si>
    <t>Устройство линии наружного освещения вдоль а/д Стебаево-Задонск-Долгоруково, участок км 11+000 - км 13+700, с.Камышевка, участок км 14+100 - км 15+700, с.Заречный Репец в Задонском районе</t>
  </si>
  <si>
    <t>Устройство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</si>
  <si>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Задонск-Донское с подъездом к женскому монастырю, участок км 0+000 - км 2+100 с.Тюнино, участок км 9+650 - км 10+950 с.Кашары, участок км 17+060 - км 18+450 с Бутырки в Задонском районе</t>
  </si>
  <si>
    <t>Разработка проектной документации по устройству линии наружного освещения вдоль а/д Чаплыгин-Лев Толстой, участок км 8+812 - км 12+785 с.Новополянье в Чаплыгинском районе</t>
  </si>
  <si>
    <t>Разработка проектной документации по устройству линии наружного освещения вдоль а/д Чаплыгин-Лев Толстой, участок км 30+528 - км 32+485 с.Астапово в Чаплыгинском районе</t>
  </si>
  <si>
    <t>Разработка проектной документации по устройству линии наружного освещения вдоль а/д Тербуны-Набережное-Волово, участок км 37+320 - км 38+596 с.Нижнее Большое в Воловском районе</t>
  </si>
  <si>
    <t>Разработка проектной документации по устройству линии наружного освещения вдоль а/д Тербуны-Набережное-Волово, участок км 21+950 - км 23+150 в Воловском районе</t>
  </si>
  <si>
    <t>Капитальный ремонт моста через р. Девица на км 7+000 а/д Девица-Никльские Выселки-гр.Воронежской обл.в Усманском районе</t>
  </si>
  <si>
    <t>Капитальный ремонт моста через р.Белоколодец на км 4+115 а/д Подъезд к с.Боринское в Липецком районе (с ПИР)</t>
  </si>
  <si>
    <t>Капитальный ремонт моста через р.Пальна на км 15+110 а/д Становое-Троекурово-Лебедянь в Становлянском районе (с ПИР)</t>
  </si>
  <si>
    <t>Ремонт автомобильных дорог общего пользования регионального значения в районах Липецкой области в 2021 году (1 очередь)</t>
  </si>
  <si>
    <t>Ремонт автомобильных дорог общего пользования регионального значения в районах Липецкой области в 2021 году (2 очередь)</t>
  </si>
  <si>
    <t>Ремонт автомобильных дорог общего пользования регионального значения в районах Липецкой области в 2021 году (3 очередь)</t>
  </si>
  <si>
    <t>Ремонт автомобильных дорог общего пользования регионального значения в районах Липецкой области в 2021 году (4 очередь)</t>
  </si>
  <si>
    <t>Ремонт автомобильных дорог общего пользования регионального значения в районах Липецкой области в 2021 году (5 очередь)</t>
  </si>
  <si>
    <t>Ремонт моста через р.Снова на км 0+386 а/д Долгоруково-Верхний Ломовец в Долгоруковском районе</t>
  </si>
  <si>
    <t>Ремонт моста через р.Птань на а/д Орловка-прим.к а/д Данков-Теплое-Воскресенское в Данковском районе</t>
  </si>
  <si>
    <t>Ремонт моста через р.Холопчик на км 11+803 а/д Тербуны-Васильевка-Малые Борки в Тербунском районе</t>
  </si>
  <si>
    <t>Общесистемные меры развития дорожного хозяйства</t>
  </si>
  <si>
    <t>5.7.5.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</si>
  <si>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 
Подпрограмма "Стимулирование жилищного строительства в Липецкой области" в рамках регионального проекта "Жилье"</t>
  </si>
  <si>
    <t>Стимулирование программ развития жилищного строительства</t>
  </si>
  <si>
    <t xml:space="preserve">автомобильные  дороги   местного значения, в  том  числе: </t>
  </si>
  <si>
    <t>Реконструкция автомобильных дорог общего пользования местного значения в п. Лев Толстой по улицам мкр-на Западный: 70 лет Победы, И.Вдовина, В.Газина, И.Калугина, Кочетова, Б.Кузовкина, М.Куликова, Н.Маториной, Б.Полякова, В.Сафронова</t>
  </si>
  <si>
    <t>Строительство автомобильных дорог по ул.Березовая, ул.Буслова, пр.Победы, ул.Рябиновая, ул.Липовая, б.Сиреневый, ул.Полевая, ул.Строителей, ул.Горбунова, ул.Садовая, ул.Тенистая, пер.Южный, пер.Липовый в с. Хлевное Хлевенского района Липецкой области</t>
  </si>
  <si>
    <t>6.1.3.</t>
  </si>
  <si>
    <t>6.1.4.</t>
  </si>
  <si>
    <t>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</t>
  </si>
  <si>
    <t>Реконструкция а/д Рябинки - прим.к а/д Маяк-Ключ Жизни в Елецком районе (корректировка ПИР)</t>
  </si>
  <si>
    <t>Устройство линии наружного освещения вдоль а/д Елец-Талица-Красное, участок км 37+600 - км 40+030, с.Красное в Краснинском районе</t>
  </si>
  <si>
    <t>Разработка ПСД на капитальный ремонт а/д Воскресенское-Ивановка-Березовка-Данков на уч-ке км 34+594 - км 44+659 в Данковском районе</t>
  </si>
  <si>
    <t>Разработка ПСД на капитальный ремонт а/д Усмань-Девица-Крутченская Байгора на уч-ке км 0+065 - км 4+800 в Усманском районе</t>
  </si>
  <si>
    <t>Разработка ПСД на капитальный ремонт а/д Измалково-Чернава на уч-ке км 0+000 - км 4+190 в Измалковском районе</t>
  </si>
  <si>
    <t>Восстановление профиля улучшенной грунтовой дороги ст.Хворостянка-Дурово-Средняя Матренка км 3+546 - км 7+775 в Добринском районе</t>
  </si>
  <si>
    <t>6.1.5.</t>
  </si>
  <si>
    <t>Прочие на стимулирование программ развития жилищного строительства</t>
  </si>
  <si>
    <t>Платежи в целях возмещения ущерба при расторжении государственного контракта, финансируемого за счет средств дорожного фонда субъекта Российской Федерации, в связи с односторонним отказом тсполнителя (подрядчика) от его исполнения</t>
  </si>
  <si>
    <t>1.13.1.</t>
  </si>
  <si>
    <t>Межбюджетные трансферты, передаваемые бюджетам на финансовое обеспечение дорожной деятельности</t>
  </si>
  <si>
    <t>1.13.3.</t>
  </si>
  <si>
    <t>1.13.4.</t>
  </si>
  <si>
    <t xml:space="preserve">из них за счет иных межбюджетных трансфертов из федерального бюджета  "Содействие развитию автомобильных дорог регионального межмуниципального и местного значения" </t>
  </si>
  <si>
    <t>Ремонт автомобильных дорог общего пользования регионального значения в районах Липецкой области в 2021 году (6 очередь)</t>
  </si>
  <si>
    <t>5.9.</t>
  </si>
  <si>
    <t>5.10.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</si>
  <si>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</si>
  <si>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строительство, реконструкцию, капитальный ремонт и ремонт уникальных искусственных соружений на автомобильных дорогах общего пользованияместного значения,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</si>
  <si>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Строительство автомобильных дорг по ул. Московская, ул.Вишнякова, ул.Лесная, ул.Мира, пер.Победы в с.Требунки, Данковского района, Липецкой области</t>
  </si>
  <si>
    <t xml:space="preserve">Фактическое исполнение по состоянию на 01.01.2022 года </t>
  </si>
  <si>
    <t>Строительство автомобильной дороги по ул. Генерала Армии Маргелова, пер. Школьный, ул. Сторожевая, пер. Донской, ул. Донская, ул.Солнечная в с.Полибино, Данковского района, Липецкой области , 1 этапи строительства</t>
  </si>
  <si>
    <t xml:space="preserve">Заместитель главы администрации области -
начальника управления финансов Липецкой области </t>
  </si>
  <si>
    <t>В.М.Щеглеватых</t>
  </si>
  <si>
    <t>Отчет об использовании   Дорожного фонда</t>
  </si>
  <si>
    <t xml:space="preserve">по состоянию 01 января 2022 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</si>
</sst>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#,##0.0_ ;\-#,##0.0\ "/>
    <numFmt numFmtId="191" formatCode="#,##0.00_ ;\-#,##0.00\ "/>
    <numFmt numFmtId="192" formatCode="#,##0.000_ ;\-#,##0.000\ "/>
    <numFmt numFmtId="193" formatCode="#,##0.000"/>
    <numFmt numFmtId="194" formatCode="#,##0.0000"/>
    <numFmt numFmtId="195" formatCode="[$-FC19]d\ mmmm\ yyyy\ &quot;г.&quot;"/>
  </numFmts>
  <fonts count="8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8"/>
      <name val="Times New Roman"/>
      <family val="1"/>
    </font>
    <font>
      <sz val="28"/>
      <name val="Times New Roman"/>
      <family val="1"/>
    </font>
    <font>
      <b/>
      <sz val="22"/>
      <color indexed="8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34"/>
      <name val="Times New Roman"/>
      <family val="1"/>
    </font>
    <font>
      <b/>
      <sz val="36"/>
      <name val="Times New Roman"/>
      <family val="1"/>
    </font>
    <font>
      <b/>
      <u val="single"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i/>
      <sz val="24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30"/>
      <color indexed="60"/>
      <name val="Arial Cyr"/>
      <family val="0"/>
    </font>
    <font>
      <b/>
      <sz val="3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i/>
      <sz val="26"/>
      <color theme="1"/>
      <name val="Times New Roman"/>
      <family val="1"/>
    </font>
    <font>
      <i/>
      <sz val="22"/>
      <color theme="1"/>
      <name val="Times New Roman"/>
      <family val="1"/>
    </font>
    <font>
      <i/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rgb="FFFF0000"/>
      <name val="Times New Roman"/>
      <family val="1"/>
    </font>
    <font>
      <sz val="24"/>
      <color theme="0"/>
      <name val="Times New Roman"/>
      <family val="1"/>
    </font>
    <font>
      <b/>
      <sz val="24"/>
      <color rgb="FFFF0000"/>
      <name val="Times New Roman"/>
      <family val="1"/>
    </font>
    <font>
      <i/>
      <sz val="24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b/>
      <sz val="30"/>
      <color theme="5" tint="-0.24997000396251678"/>
      <name val="Arial Cyr"/>
      <family val="0"/>
    </font>
    <font>
      <b/>
      <sz val="30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187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87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justify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7" fontId="74" fillId="0" borderId="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87" fontId="7" fillId="0" borderId="0" xfId="0" applyNumberFormat="1" applyFont="1" applyFill="1" applyBorder="1" applyAlignment="1">
      <alignment horizontal="center" vertical="center"/>
    </xf>
    <xf numFmtId="187" fontId="7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7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0" fontId="77" fillId="33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4" fontId="72" fillId="0" borderId="10" xfId="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14" fontId="7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1" fillId="33" borderId="14" xfId="0" applyFont="1" applyFill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33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7" fillId="13" borderId="10" xfId="0" applyFont="1" applyFill="1" applyBorder="1" applyAlignment="1">
      <alignment vertical="center" wrapText="1"/>
    </xf>
    <xf numFmtId="0" fontId="72" fillId="1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14" fontId="8" fillId="0" borderId="14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13" borderId="10" xfId="0" applyNumberFormat="1" applyFont="1" applyFill="1" applyBorder="1" applyAlignment="1">
      <alignment horizontal="center" vertical="center"/>
    </xf>
    <xf numFmtId="4" fontId="13" fillId="1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1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4" fontId="81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4" fontId="83" fillId="0" borderId="10" xfId="60" applyNumberFormat="1" applyFont="1" applyFill="1" applyBorder="1" applyAlignment="1">
      <alignment horizontal="center" vertical="center" wrapText="1"/>
    </xf>
    <xf numFmtId="4" fontId="81" fillId="0" borderId="10" xfId="60" applyNumberFormat="1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/>
    </xf>
    <xf numFmtId="4" fontId="83" fillId="33" borderId="10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center" vertical="center" wrapText="1"/>
    </xf>
    <xf numFmtId="4" fontId="84" fillId="13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4" fontId="8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33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5"/>
  <sheetViews>
    <sheetView tabSelected="1" view="pageBreakPreview" zoomScale="33" zoomScaleNormal="55" zoomScaleSheetLayoutView="33" zoomScalePageLayoutView="0" workbookViewId="0" topLeftCell="A1">
      <selection activeCell="B9" sqref="B9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9" customFormat="1" ht="36.75" customHeight="1">
      <c r="A2" s="124" t="s">
        <v>177</v>
      </c>
      <c r="B2" s="124"/>
      <c r="C2" s="124"/>
      <c r="D2" s="124"/>
      <c r="E2" s="124"/>
    </row>
    <row r="3" spans="1:5" s="9" customFormat="1" ht="39" customHeight="1">
      <c r="A3" s="125" t="s">
        <v>178</v>
      </c>
      <c r="B3" s="125"/>
      <c r="C3" s="125"/>
      <c r="D3" s="125"/>
      <c r="E3" s="125"/>
    </row>
    <row r="4" ht="25.5" customHeight="1" thickBot="1">
      <c r="E4" s="98" t="s">
        <v>19</v>
      </c>
    </row>
    <row r="5" spans="1:5" s="6" customFormat="1" ht="114.75" customHeight="1">
      <c r="A5" s="57"/>
      <c r="B5" s="58" t="s">
        <v>1</v>
      </c>
      <c r="C5" s="59" t="s">
        <v>117</v>
      </c>
      <c r="D5" s="59" t="s">
        <v>173</v>
      </c>
      <c r="E5" s="60" t="s">
        <v>68</v>
      </c>
    </row>
    <row r="6" spans="1:5" s="5" customFormat="1" ht="33" customHeight="1">
      <c r="A6" s="61">
        <v>1</v>
      </c>
      <c r="B6" s="17">
        <v>2</v>
      </c>
      <c r="C6" s="16">
        <v>3</v>
      </c>
      <c r="D6" s="16">
        <v>4</v>
      </c>
      <c r="E6" s="62">
        <v>5</v>
      </c>
    </row>
    <row r="7" spans="1:5" s="10" customFormat="1" ht="36.75" customHeight="1">
      <c r="A7" s="63" t="s">
        <v>4</v>
      </c>
      <c r="B7" s="18" t="s">
        <v>30</v>
      </c>
      <c r="C7" s="105">
        <f>C9+C10+C11+C12+C13+C14+C15+C16+C19+C21+C26</f>
        <v>10046051.9</v>
      </c>
      <c r="D7" s="105">
        <f>D9+D10+D11+D12+D13+D14+D15+D16+D19+D21+D26+D20</f>
        <v>10417438.8</v>
      </c>
      <c r="E7" s="99">
        <f>D7/C7*100</f>
        <v>103.7</v>
      </c>
    </row>
    <row r="8" spans="1:5" s="7" customFormat="1" ht="29.25" customHeight="1" hidden="1">
      <c r="A8" s="64"/>
      <c r="B8" s="19" t="s">
        <v>31</v>
      </c>
      <c r="C8" s="37"/>
      <c r="D8" s="37"/>
      <c r="E8" s="100"/>
    </row>
    <row r="9" spans="1:5" s="10" customFormat="1" ht="123">
      <c r="A9" s="65" t="s">
        <v>7</v>
      </c>
      <c r="B9" s="21" t="s">
        <v>81</v>
      </c>
      <c r="C9" s="84">
        <v>6920495.2</v>
      </c>
      <c r="D9" s="84">
        <v>7053538.62</v>
      </c>
      <c r="E9" s="100">
        <f>D9/C9*100</f>
        <v>101.92</v>
      </c>
    </row>
    <row r="10" spans="1:5" s="10" customFormat="1" ht="33">
      <c r="A10" s="65" t="s">
        <v>8</v>
      </c>
      <c r="B10" s="21" t="s">
        <v>82</v>
      </c>
      <c r="C10" s="84">
        <v>1225000</v>
      </c>
      <c r="D10" s="54">
        <v>1277037.91</v>
      </c>
      <c r="E10" s="100">
        <f>D10/C10*100</f>
        <v>104.25</v>
      </c>
    </row>
    <row r="11" spans="1:5" s="10" customFormat="1" ht="153.75">
      <c r="A11" s="65" t="s">
        <v>9</v>
      </c>
      <c r="B11" s="30" t="s">
        <v>76</v>
      </c>
      <c r="C11" s="84">
        <v>250</v>
      </c>
      <c r="D11" s="55">
        <v>702.4</v>
      </c>
      <c r="E11" s="100">
        <f>D11/C11*100</f>
        <v>280.96</v>
      </c>
    </row>
    <row r="12" spans="1:5" s="10" customFormat="1" ht="123">
      <c r="A12" s="65" t="s">
        <v>10</v>
      </c>
      <c r="B12" s="21" t="s">
        <v>75</v>
      </c>
      <c r="C12" s="84">
        <v>3400</v>
      </c>
      <c r="D12" s="55">
        <v>5113.01</v>
      </c>
      <c r="E12" s="100">
        <f aca="true" t="shared" si="0" ref="E12:E18">D12/C12*100</f>
        <v>150.38</v>
      </c>
    </row>
    <row r="13" spans="1:5" s="10" customFormat="1" ht="61.5">
      <c r="A13" s="65" t="s">
        <v>11</v>
      </c>
      <c r="B13" s="21" t="s">
        <v>77</v>
      </c>
      <c r="C13" s="84">
        <v>10</v>
      </c>
      <c r="D13" s="55">
        <v>0</v>
      </c>
      <c r="E13" s="100">
        <f t="shared" si="0"/>
        <v>0</v>
      </c>
    </row>
    <row r="14" spans="1:5" s="10" customFormat="1" ht="123">
      <c r="A14" s="65" t="s">
        <v>12</v>
      </c>
      <c r="B14" s="21" t="s">
        <v>85</v>
      </c>
      <c r="C14" s="84">
        <v>20</v>
      </c>
      <c r="D14" s="55">
        <v>0</v>
      </c>
      <c r="E14" s="100">
        <f t="shared" si="0"/>
        <v>0</v>
      </c>
    </row>
    <row r="15" spans="1:5" s="10" customFormat="1" ht="213.75" customHeight="1">
      <c r="A15" s="65" t="s">
        <v>33</v>
      </c>
      <c r="B15" s="21" t="s">
        <v>78</v>
      </c>
      <c r="C15" s="84">
        <v>10</v>
      </c>
      <c r="D15" s="84">
        <v>276.97</v>
      </c>
      <c r="E15" s="100">
        <f t="shared" si="0"/>
        <v>2769.7</v>
      </c>
    </row>
    <row r="16" spans="1:5" s="10" customFormat="1" ht="114.75" customHeight="1">
      <c r="A16" s="65" t="s">
        <v>13</v>
      </c>
      <c r="B16" s="21" t="s">
        <v>79</v>
      </c>
      <c r="C16" s="84">
        <v>218956</v>
      </c>
      <c r="D16" s="84">
        <v>427278.91</v>
      </c>
      <c r="E16" s="100">
        <f t="shared" si="0"/>
        <v>195.14</v>
      </c>
    </row>
    <row r="17" spans="1:5" s="10" customFormat="1" ht="122.25" customHeight="1" hidden="1">
      <c r="A17" s="65" t="s">
        <v>14</v>
      </c>
      <c r="B17" s="21" t="s">
        <v>5</v>
      </c>
      <c r="C17" s="84"/>
      <c r="D17" s="84"/>
      <c r="E17" s="100" t="e">
        <f t="shared" si="0"/>
        <v>#DIV/0!</v>
      </c>
    </row>
    <row r="18" spans="1:5" s="10" customFormat="1" ht="183" customHeight="1" hidden="1">
      <c r="A18" s="65" t="s">
        <v>15</v>
      </c>
      <c r="B18" s="21" t="s">
        <v>6</v>
      </c>
      <c r="C18" s="84"/>
      <c r="D18" s="84"/>
      <c r="E18" s="100" t="e">
        <f t="shared" si="0"/>
        <v>#DIV/0!</v>
      </c>
    </row>
    <row r="19" spans="1:5" s="10" customFormat="1" ht="95.25" customHeight="1">
      <c r="A19" s="65" t="s">
        <v>14</v>
      </c>
      <c r="B19" s="20" t="s">
        <v>80</v>
      </c>
      <c r="C19" s="84">
        <v>0</v>
      </c>
      <c r="D19" s="55">
        <v>14218</v>
      </c>
      <c r="E19" s="100" t="s">
        <v>35</v>
      </c>
    </row>
    <row r="20" spans="1:5" s="10" customFormat="1" ht="127.5" customHeight="1">
      <c r="A20" s="65" t="s">
        <v>15</v>
      </c>
      <c r="B20" s="20" t="s">
        <v>161</v>
      </c>
      <c r="C20" s="84">
        <v>0</v>
      </c>
      <c r="D20" s="84">
        <v>24.1</v>
      </c>
      <c r="E20" s="100" t="s">
        <v>35</v>
      </c>
    </row>
    <row r="21" spans="1:5" s="10" customFormat="1" ht="61.5">
      <c r="A21" s="65" t="s">
        <v>16</v>
      </c>
      <c r="B21" s="31" t="s">
        <v>32</v>
      </c>
      <c r="C21" s="84">
        <v>281005.7</v>
      </c>
      <c r="D21" s="84">
        <v>281005.7</v>
      </c>
      <c r="E21" s="100">
        <f aca="true" t="shared" si="1" ref="E21:E40">D21/C21*100</f>
        <v>100</v>
      </c>
    </row>
    <row r="22" spans="1:5" s="10" customFormat="1" ht="183" customHeight="1" hidden="1">
      <c r="A22" s="65" t="s">
        <v>22</v>
      </c>
      <c r="B22" s="31" t="s">
        <v>20</v>
      </c>
      <c r="C22" s="84"/>
      <c r="D22" s="84"/>
      <c r="E22" s="100" t="e">
        <f t="shared" si="1"/>
        <v>#DIV/0!</v>
      </c>
    </row>
    <row r="23" spans="1:5" s="10" customFormat="1" ht="60.75" customHeight="1" hidden="1">
      <c r="A23" s="65" t="s">
        <v>24</v>
      </c>
      <c r="B23" s="31" t="s">
        <v>21</v>
      </c>
      <c r="C23" s="84"/>
      <c r="D23" s="84"/>
      <c r="E23" s="100" t="e">
        <f t="shared" si="1"/>
        <v>#DIV/0!</v>
      </c>
    </row>
    <row r="24" spans="1:5" s="10" customFormat="1" ht="32.25" customHeight="1" hidden="1">
      <c r="A24" s="65" t="s">
        <v>25</v>
      </c>
      <c r="B24" s="31" t="s">
        <v>26</v>
      </c>
      <c r="C24" s="84"/>
      <c r="D24" s="84"/>
      <c r="E24" s="100" t="e">
        <f t="shared" si="1"/>
        <v>#DIV/0!</v>
      </c>
    </row>
    <row r="25" spans="1:5" s="10" customFormat="1" ht="153" customHeight="1" hidden="1">
      <c r="A25" s="65" t="s">
        <v>16</v>
      </c>
      <c r="B25" s="31" t="s">
        <v>27</v>
      </c>
      <c r="C25" s="84"/>
      <c r="D25" s="84"/>
      <c r="E25" s="100" t="e">
        <f t="shared" si="1"/>
        <v>#DIV/0!</v>
      </c>
    </row>
    <row r="26" spans="1:5" s="10" customFormat="1" ht="33">
      <c r="A26" s="65" t="s">
        <v>17</v>
      </c>
      <c r="B26" s="21" t="s">
        <v>84</v>
      </c>
      <c r="C26" s="106">
        <f>SUM(C27:C30)</f>
        <v>1396905</v>
      </c>
      <c r="D26" s="106">
        <f>SUM(D27:D30)</f>
        <v>1358243.18</v>
      </c>
      <c r="E26" s="100">
        <f t="shared" si="1"/>
        <v>97.23</v>
      </c>
    </row>
    <row r="27" spans="1:5" s="8" customFormat="1" ht="92.25">
      <c r="A27" s="66" t="s">
        <v>162</v>
      </c>
      <c r="B27" s="26" t="s">
        <v>83</v>
      </c>
      <c r="C27" s="55">
        <v>545290</v>
      </c>
      <c r="D27" s="36">
        <v>545290</v>
      </c>
      <c r="E27" s="100">
        <f t="shared" si="1"/>
        <v>100</v>
      </c>
    </row>
    <row r="28" spans="1:5" s="8" customFormat="1" ht="61.5">
      <c r="A28" s="66" t="s">
        <v>37</v>
      </c>
      <c r="B28" s="26" t="s">
        <v>163</v>
      </c>
      <c r="C28" s="55">
        <v>368044</v>
      </c>
      <c r="D28" s="36">
        <v>368044</v>
      </c>
      <c r="E28" s="100"/>
    </row>
    <row r="29" spans="1:5" s="8" customFormat="1" ht="61.5">
      <c r="A29" s="66" t="s">
        <v>164</v>
      </c>
      <c r="B29" s="26" t="s">
        <v>114</v>
      </c>
      <c r="C29" s="55">
        <v>153687.4</v>
      </c>
      <c r="D29" s="36">
        <v>153687.4</v>
      </c>
      <c r="E29" s="100">
        <f t="shared" si="1"/>
        <v>100</v>
      </c>
    </row>
    <row r="30" spans="1:5" s="8" customFormat="1" ht="92.25">
      <c r="A30" s="66" t="s">
        <v>165</v>
      </c>
      <c r="B30" s="26" t="s">
        <v>152</v>
      </c>
      <c r="C30" s="55">
        <v>329883.6</v>
      </c>
      <c r="D30" s="36">
        <v>291221.78</v>
      </c>
      <c r="E30" s="100">
        <f t="shared" si="1"/>
        <v>88.28</v>
      </c>
    </row>
    <row r="31" spans="1:6" s="12" customFormat="1" ht="50.25" customHeight="1">
      <c r="A31" s="63" t="s">
        <v>18</v>
      </c>
      <c r="B31" s="22" t="s">
        <v>2</v>
      </c>
      <c r="C31" s="102">
        <f>C33+C34+C35+C36+C44+C126</f>
        <v>10046051.9</v>
      </c>
      <c r="D31" s="102">
        <f>D33+D34+D35+D36+D44+D126</f>
        <v>8696532.91</v>
      </c>
      <c r="E31" s="99">
        <f>D31/C31*100</f>
        <v>86.57</v>
      </c>
      <c r="F31" s="34"/>
    </row>
    <row r="32" spans="1:5" s="12" customFormat="1" ht="31.5" customHeight="1">
      <c r="A32" s="63"/>
      <c r="B32" s="23" t="s">
        <v>3</v>
      </c>
      <c r="C32" s="37"/>
      <c r="D32" s="37"/>
      <c r="E32" s="100"/>
    </row>
    <row r="33" spans="1:5" s="12" customFormat="1" ht="150">
      <c r="A33" s="63">
        <v>1</v>
      </c>
      <c r="B33" s="53" t="s">
        <v>29</v>
      </c>
      <c r="C33" s="37">
        <v>268.16</v>
      </c>
      <c r="D33" s="37">
        <v>268.16</v>
      </c>
      <c r="E33" s="99">
        <f t="shared" si="1"/>
        <v>100</v>
      </c>
    </row>
    <row r="34" spans="1:5" s="12" customFormat="1" ht="90">
      <c r="A34" s="67">
        <v>2</v>
      </c>
      <c r="B34" s="33" t="s">
        <v>23</v>
      </c>
      <c r="C34" s="85">
        <v>3000</v>
      </c>
      <c r="D34" s="85">
        <v>1807.1</v>
      </c>
      <c r="E34" s="99">
        <f t="shared" si="1"/>
        <v>60.24</v>
      </c>
    </row>
    <row r="35" spans="1:5" s="12" customFormat="1" ht="60">
      <c r="A35" s="67">
        <v>3</v>
      </c>
      <c r="B35" s="33" t="s">
        <v>0</v>
      </c>
      <c r="C35" s="85">
        <v>239724.82</v>
      </c>
      <c r="D35" s="85">
        <v>177798.2</v>
      </c>
      <c r="E35" s="99">
        <f t="shared" si="1"/>
        <v>74.17</v>
      </c>
    </row>
    <row r="36" spans="1:5" s="12" customFormat="1" ht="120">
      <c r="A36" s="67">
        <v>4</v>
      </c>
      <c r="B36" s="33" t="s">
        <v>86</v>
      </c>
      <c r="C36" s="107">
        <f>SUM(C37)</f>
        <v>161776.2</v>
      </c>
      <c r="D36" s="107">
        <f>SUM(D37)</f>
        <v>161776.2</v>
      </c>
      <c r="E36" s="99">
        <f t="shared" si="1"/>
        <v>100</v>
      </c>
    </row>
    <row r="37" spans="1:5" s="12" customFormat="1" ht="123">
      <c r="A37" s="68" t="s">
        <v>89</v>
      </c>
      <c r="B37" s="32" t="s">
        <v>87</v>
      </c>
      <c r="C37" s="108">
        <f>SUM(C39)</f>
        <v>161776.2</v>
      </c>
      <c r="D37" s="108">
        <f>SUM(D39)</f>
        <v>161776.2</v>
      </c>
      <c r="E37" s="100">
        <f t="shared" si="1"/>
        <v>100</v>
      </c>
    </row>
    <row r="38" spans="1:5" s="12" customFormat="1" ht="33">
      <c r="A38" s="68"/>
      <c r="B38" s="29" t="s">
        <v>34</v>
      </c>
      <c r="C38" s="109">
        <v>153687.4</v>
      </c>
      <c r="D38" s="109">
        <v>153687.4</v>
      </c>
      <c r="E38" s="100">
        <f t="shared" si="1"/>
        <v>100</v>
      </c>
    </row>
    <row r="39" spans="1:5" s="15" customFormat="1" ht="33">
      <c r="A39" s="65"/>
      <c r="B39" s="29" t="s">
        <v>88</v>
      </c>
      <c r="C39" s="109">
        <f>SUM(C40)</f>
        <v>161776.2</v>
      </c>
      <c r="D39" s="109">
        <f>SUM(D40)</f>
        <v>161776.2</v>
      </c>
      <c r="E39" s="101">
        <f t="shared" si="1"/>
        <v>100</v>
      </c>
    </row>
    <row r="40" spans="1:5" s="12" customFormat="1" ht="92.25">
      <c r="A40" s="69" t="s">
        <v>115</v>
      </c>
      <c r="B40" s="32" t="s">
        <v>118</v>
      </c>
      <c r="C40" s="36">
        <v>161776.2</v>
      </c>
      <c r="D40" s="36">
        <v>161776.2</v>
      </c>
      <c r="E40" s="100">
        <f t="shared" si="1"/>
        <v>100</v>
      </c>
    </row>
    <row r="41" spans="1:5" s="12" customFormat="1" ht="33">
      <c r="A41" s="68"/>
      <c r="B41" s="29" t="s">
        <v>34</v>
      </c>
      <c r="C41" s="35">
        <v>153687.4</v>
      </c>
      <c r="D41" s="35">
        <v>153687.4</v>
      </c>
      <c r="E41" s="100">
        <f>D41/C41*100</f>
        <v>100</v>
      </c>
    </row>
    <row r="42" spans="1:5" s="12" customFormat="1" ht="33" hidden="1">
      <c r="A42" s="68" t="s">
        <v>116</v>
      </c>
      <c r="B42" s="79" t="s">
        <v>74</v>
      </c>
      <c r="C42" s="86"/>
      <c r="D42" s="86"/>
      <c r="E42" s="100" t="e">
        <f>D42/C42*100</f>
        <v>#DIV/0!</v>
      </c>
    </row>
    <row r="43" spans="1:5" s="12" customFormat="1" ht="33" hidden="1">
      <c r="A43" s="68"/>
      <c r="B43" s="78" t="s">
        <v>34</v>
      </c>
      <c r="C43" s="87"/>
      <c r="D43" s="87"/>
      <c r="E43" s="100" t="e">
        <f>D43/C43*100</f>
        <v>#DIV/0!</v>
      </c>
    </row>
    <row r="44" spans="1:5" s="12" customFormat="1" ht="60">
      <c r="A44" s="70" t="s">
        <v>48</v>
      </c>
      <c r="B44" s="52" t="s">
        <v>71</v>
      </c>
      <c r="C44" s="110">
        <f>SUM(C46,C82,C111:C116,C123,C124,C125)</f>
        <v>9203001.74</v>
      </c>
      <c r="D44" s="110">
        <f>SUM(D46,D82,D111:D116,D123,D124,D125)</f>
        <v>7980511.45</v>
      </c>
      <c r="E44" s="99">
        <f>D44/C44*100</f>
        <v>86.72</v>
      </c>
    </row>
    <row r="45" spans="1:5" s="12" customFormat="1" ht="33">
      <c r="A45" s="71"/>
      <c r="B45" s="50" t="s">
        <v>72</v>
      </c>
      <c r="C45" s="88"/>
      <c r="D45" s="89"/>
      <c r="E45" s="100"/>
    </row>
    <row r="46" spans="1:5" s="12" customFormat="1" ht="60">
      <c r="A46" s="70" t="s">
        <v>49</v>
      </c>
      <c r="B46" s="42" t="s">
        <v>40</v>
      </c>
      <c r="C46" s="111">
        <f>SUM(C50,C77)</f>
        <v>742848.1</v>
      </c>
      <c r="D46" s="111">
        <f>SUM(D50,D77)</f>
        <v>628004.1</v>
      </c>
      <c r="E46" s="99">
        <f aca="true" t="shared" si="2" ref="E46:E110">D46/C46*100</f>
        <v>84.54</v>
      </c>
    </row>
    <row r="47" spans="1:5" s="12" customFormat="1" ht="92.25">
      <c r="A47" s="71"/>
      <c r="B47" s="43" t="s">
        <v>59</v>
      </c>
      <c r="C47" s="112">
        <v>31497.4</v>
      </c>
      <c r="D47" s="112">
        <v>31497.4</v>
      </c>
      <c r="E47" s="100">
        <f t="shared" si="2"/>
        <v>100</v>
      </c>
    </row>
    <row r="48" spans="1:5" s="12" customFormat="1" ht="136.5" customHeight="1">
      <c r="A48" s="71"/>
      <c r="B48" s="29" t="s">
        <v>69</v>
      </c>
      <c r="C48" s="104">
        <v>155048.7</v>
      </c>
      <c r="D48" s="104">
        <v>155048.7</v>
      </c>
      <c r="E48" s="100">
        <f t="shared" si="2"/>
        <v>100</v>
      </c>
    </row>
    <row r="49" spans="1:5" s="12" customFormat="1" ht="33">
      <c r="A49" s="71"/>
      <c r="B49" s="44" t="s">
        <v>36</v>
      </c>
      <c r="C49" s="114"/>
      <c r="D49" s="103"/>
      <c r="E49" s="100"/>
    </row>
    <row r="50" spans="1:5" s="12" customFormat="1" ht="33">
      <c r="A50" s="72" t="s">
        <v>50</v>
      </c>
      <c r="B50" s="45" t="s">
        <v>39</v>
      </c>
      <c r="C50" s="115">
        <f>SUM(C51,C53,C55:C76)</f>
        <v>742848.1</v>
      </c>
      <c r="D50" s="115">
        <f>SUM(D51,D53,D55:D76)</f>
        <v>628004.1</v>
      </c>
      <c r="E50" s="99">
        <f t="shared" si="2"/>
        <v>84.54</v>
      </c>
    </row>
    <row r="51" spans="1:5" s="12" customFormat="1" ht="61.5">
      <c r="A51" s="73"/>
      <c r="B51" s="46" t="s">
        <v>90</v>
      </c>
      <c r="C51" s="94">
        <v>256420.5</v>
      </c>
      <c r="D51" s="94">
        <v>216800.6</v>
      </c>
      <c r="E51" s="100">
        <f t="shared" si="2"/>
        <v>84.55</v>
      </c>
    </row>
    <row r="52" spans="1:5" s="13" customFormat="1" ht="117" customHeight="1">
      <c r="A52" s="123"/>
      <c r="B52" s="44" t="s">
        <v>166</v>
      </c>
      <c r="C52" s="95">
        <v>155048.7</v>
      </c>
      <c r="D52" s="95">
        <v>155048.7</v>
      </c>
      <c r="E52" s="100">
        <f t="shared" si="2"/>
        <v>100</v>
      </c>
    </row>
    <row r="53" spans="1:5" s="12" customFormat="1" ht="61.5">
      <c r="A53" s="73"/>
      <c r="B53" s="46" t="s">
        <v>91</v>
      </c>
      <c r="C53" s="94">
        <v>91802.1</v>
      </c>
      <c r="D53" s="94">
        <v>40194</v>
      </c>
      <c r="E53" s="100">
        <f>D53/C53*100</f>
        <v>43.78</v>
      </c>
    </row>
    <row r="54" spans="1:5" s="12" customFormat="1" ht="61.5">
      <c r="A54" s="71"/>
      <c r="B54" s="47" t="s">
        <v>73</v>
      </c>
      <c r="C54" s="90">
        <v>31497.4</v>
      </c>
      <c r="D54" s="90">
        <v>31497.4</v>
      </c>
      <c r="E54" s="100">
        <f t="shared" si="2"/>
        <v>100</v>
      </c>
    </row>
    <row r="55" spans="1:5" s="12" customFormat="1" ht="61.5">
      <c r="A55" s="73"/>
      <c r="B55" s="46" t="s">
        <v>92</v>
      </c>
      <c r="C55" s="94">
        <v>129175.1</v>
      </c>
      <c r="D55" s="94">
        <v>128695.1</v>
      </c>
      <c r="E55" s="100">
        <f t="shared" si="2"/>
        <v>99.63</v>
      </c>
    </row>
    <row r="56" spans="1:5" s="12" customFormat="1" ht="61.5">
      <c r="A56" s="74"/>
      <c r="B56" s="46" t="s">
        <v>93</v>
      </c>
      <c r="C56" s="94">
        <v>189436.1</v>
      </c>
      <c r="D56" s="94">
        <v>188939.5</v>
      </c>
      <c r="E56" s="100">
        <f t="shared" si="2"/>
        <v>99.74</v>
      </c>
    </row>
    <row r="57" spans="1:5" s="12" customFormat="1" ht="61.5">
      <c r="A57" s="73"/>
      <c r="B57" s="49" t="s">
        <v>94</v>
      </c>
      <c r="C57" s="94">
        <v>2411.2</v>
      </c>
      <c r="D57" s="94">
        <v>1637.7</v>
      </c>
      <c r="E57" s="100">
        <f t="shared" si="2"/>
        <v>67.92</v>
      </c>
    </row>
    <row r="58" spans="1:5" s="12" customFormat="1" ht="61.5">
      <c r="A58" s="73"/>
      <c r="B58" s="46" t="s">
        <v>95</v>
      </c>
      <c r="C58" s="94">
        <v>6137.6</v>
      </c>
      <c r="D58" s="94">
        <v>5573.2</v>
      </c>
      <c r="E58" s="100">
        <f t="shared" si="2"/>
        <v>90.8</v>
      </c>
    </row>
    <row r="59" spans="1:5" s="12" customFormat="1" ht="33">
      <c r="A59" s="73"/>
      <c r="B59" s="46" t="s">
        <v>97</v>
      </c>
      <c r="C59" s="94">
        <v>4263.9</v>
      </c>
      <c r="D59" s="94">
        <v>4263.9</v>
      </c>
      <c r="E59" s="100">
        <f t="shared" si="2"/>
        <v>100</v>
      </c>
    </row>
    <row r="60" spans="1:5" s="12" customFormat="1" ht="61.5">
      <c r="A60" s="73"/>
      <c r="B60" s="46" t="s">
        <v>119</v>
      </c>
      <c r="C60" s="94">
        <v>502.6</v>
      </c>
      <c r="D60" s="94">
        <v>502.6</v>
      </c>
      <c r="E60" s="100">
        <f t="shared" si="2"/>
        <v>100</v>
      </c>
    </row>
    <row r="61" spans="1:5" s="12" customFormat="1" ht="61.5">
      <c r="A61" s="73"/>
      <c r="B61" s="46" t="s">
        <v>96</v>
      </c>
      <c r="C61" s="94">
        <v>295</v>
      </c>
      <c r="D61" s="94">
        <v>292.1</v>
      </c>
      <c r="E61" s="100">
        <f t="shared" si="2"/>
        <v>99.02</v>
      </c>
    </row>
    <row r="62" spans="1:5" s="12" customFormat="1" ht="61.5">
      <c r="A62" s="73"/>
      <c r="B62" s="46" t="s">
        <v>153</v>
      </c>
      <c r="C62" s="94">
        <v>958.6</v>
      </c>
      <c r="D62" s="94">
        <v>958.6</v>
      </c>
      <c r="E62" s="100">
        <f t="shared" si="2"/>
        <v>100</v>
      </c>
    </row>
    <row r="63" spans="1:5" s="12" customFormat="1" ht="61.5">
      <c r="A63" s="73"/>
      <c r="B63" s="46" t="s">
        <v>120</v>
      </c>
      <c r="C63" s="94">
        <v>4005</v>
      </c>
      <c r="D63" s="94">
        <v>4005</v>
      </c>
      <c r="E63" s="100">
        <f t="shared" si="2"/>
        <v>100</v>
      </c>
    </row>
    <row r="64" spans="1:5" s="12" customFormat="1" ht="61.5">
      <c r="A64" s="73"/>
      <c r="B64" s="46" t="s">
        <v>121</v>
      </c>
      <c r="C64" s="94">
        <v>5310.9</v>
      </c>
      <c r="D64" s="94">
        <v>5310.9</v>
      </c>
      <c r="E64" s="100">
        <f t="shared" si="2"/>
        <v>100</v>
      </c>
    </row>
    <row r="65" spans="1:5" s="12" customFormat="1" ht="61.5">
      <c r="A65" s="73"/>
      <c r="B65" s="46" t="s">
        <v>122</v>
      </c>
      <c r="C65" s="94">
        <v>3764.8</v>
      </c>
      <c r="D65" s="94">
        <v>3764.8</v>
      </c>
      <c r="E65" s="100">
        <f t="shared" si="2"/>
        <v>100</v>
      </c>
    </row>
    <row r="66" spans="1:5" s="12" customFormat="1" ht="92.25">
      <c r="A66" s="73"/>
      <c r="B66" s="46" t="s">
        <v>123</v>
      </c>
      <c r="C66" s="94">
        <v>4568.9</v>
      </c>
      <c r="D66" s="94">
        <v>4568.9</v>
      </c>
      <c r="E66" s="100">
        <f t="shared" si="2"/>
        <v>100</v>
      </c>
    </row>
    <row r="67" spans="1:5" s="12" customFormat="1" ht="61.5">
      <c r="A67" s="73"/>
      <c r="B67" s="46" t="s">
        <v>124</v>
      </c>
      <c r="C67" s="94">
        <v>3998</v>
      </c>
      <c r="D67" s="94">
        <v>3998</v>
      </c>
      <c r="E67" s="100">
        <f t="shared" si="2"/>
        <v>100</v>
      </c>
    </row>
    <row r="68" spans="1:5" s="12" customFormat="1" ht="92.25">
      <c r="A68" s="73"/>
      <c r="B68" s="46" t="s">
        <v>125</v>
      </c>
      <c r="C68" s="94">
        <v>194</v>
      </c>
      <c r="D68" s="94">
        <v>194</v>
      </c>
      <c r="E68" s="100">
        <f t="shared" si="2"/>
        <v>100</v>
      </c>
    </row>
    <row r="69" spans="1:5" s="12" customFormat="1" ht="61.5">
      <c r="A69" s="73"/>
      <c r="B69" s="46" t="s">
        <v>154</v>
      </c>
      <c r="C69" s="94">
        <v>6754.7</v>
      </c>
      <c r="D69" s="94">
        <v>6754.7</v>
      </c>
      <c r="E69" s="100">
        <f t="shared" si="2"/>
        <v>100</v>
      </c>
    </row>
    <row r="70" spans="1:5" s="12" customFormat="1" ht="92.25">
      <c r="A70" s="73"/>
      <c r="B70" s="46" t="s">
        <v>126</v>
      </c>
      <c r="C70" s="94">
        <v>6694.7</v>
      </c>
      <c r="D70" s="94">
        <v>6694.7</v>
      </c>
      <c r="E70" s="100">
        <f t="shared" si="2"/>
        <v>100</v>
      </c>
    </row>
    <row r="71" spans="1:5" s="12" customFormat="1" ht="123">
      <c r="A71" s="73"/>
      <c r="B71" s="46" t="s">
        <v>127</v>
      </c>
      <c r="C71" s="94">
        <v>1700</v>
      </c>
      <c r="D71" s="94">
        <v>1285.7</v>
      </c>
      <c r="E71" s="100">
        <f t="shared" si="2"/>
        <v>75.63</v>
      </c>
    </row>
    <row r="72" spans="1:5" s="12" customFormat="1" ht="92.25">
      <c r="A72" s="73"/>
      <c r="B72" s="46" t="s">
        <v>128</v>
      </c>
      <c r="C72" s="94">
        <v>1286.2</v>
      </c>
      <c r="D72" s="94">
        <v>1286.2</v>
      </c>
      <c r="E72" s="100">
        <f t="shared" si="2"/>
        <v>100</v>
      </c>
    </row>
    <row r="73" spans="1:5" s="12" customFormat="1" ht="92.25">
      <c r="A73" s="73"/>
      <c r="B73" s="46" t="s">
        <v>129</v>
      </c>
      <c r="C73" s="94">
        <v>1092.9</v>
      </c>
      <c r="D73" s="94">
        <v>951.2</v>
      </c>
      <c r="E73" s="100">
        <f t="shared" si="2"/>
        <v>87.03</v>
      </c>
    </row>
    <row r="74" spans="1:5" s="12" customFormat="1" ht="92.25">
      <c r="A74" s="73"/>
      <c r="B74" s="46" t="s">
        <v>130</v>
      </c>
      <c r="C74" s="94">
        <v>940</v>
      </c>
      <c r="D74" s="94">
        <v>649.9</v>
      </c>
      <c r="E74" s="100">
        <f t="shared" si="2"/>
        <v>69.14</v>
      </c>
    </row>
    <row r="75" spans="1:5" s="12" customFormat="1" ht="92.25">
      <c r="A75" s="73"/>
      <c r="B75" s="46" t="s">
        <v>131</v>
      </c>
      <c r="C75" s="94">
        <v>1001.6</v>
      </c>
      <c r="D75" s="94">
        <v>682.8</v>
      </c>
      <c r="E75" s="100">
        <f t="shared" si="2"/>
        <v>68.17</v>
      </c>
    </row>
    <row r="76" spans="1:5" s="12" customFormat="1" ht="61.5">
      <c r="A76" s="73"/>
      <c r="B76" s="46" t="s">
        <v>56</v>
      </c>
      <c r="C76" s="94">
        <v>20133.7</v>
      </c>
      <c r="D76" s="94">
        <v>0</v>
      </c>
      <c r="E76" s="100">
        <f t="shared" si="2"/>
        <v>0</v>
      </c>
    </row>
    <row r="77" spans="1:5" s="12" customFormat="1" ht="60" hidden="1">
      <c r="A77" s="72" t="s">
        <v>51</v>
      </c>
      <c r="B77" s="48" t="s">
        <v>70</v>
      </c>
      <c r="C77" s="93">
        <f>SUM(C78,C80)</f>
        <v>0</v>
      </c>
      <c r="D77" s="93">
        <f>SUM(D78,D80)</f>
        <v>0</v>
      </c>
      <c r="E77" s="100" t="e">
        <f t="shared" si="2"/>
        <v>#DIV/0!</v>
      </c>
    </row>
    <row r="78" spans="1:5" s="12" customFormat="1" ht="33" hidden="1">
      <c r="A78" s="71"/>
      <c r="B78" s="56"/>
      <c r="C78" s="92"/>
      <c r="D78" s="92"/>
      <c r="E78" s="100" t="e">
        <f t="shared" si="2"/>
        <v>#DIV/0!</v>
      </c>
    </row>
    <row r="79" spans="1:5" s="12" customFormat="1" ht="33" hidden="1">
      <c r="A79" s="71"/>
      <c r="B79" s="43"/>
      <c r="C79" s="90"/>
      <c r="D79" s="90"/>
      <c r="E79" s="100" t="e">
        <f t="shared" si="2"/>
        <v>#DIV/0!</v>
      </c>
    </row>
    <row r="80" spans="1:5" s="12" customFormat="1" ht="33" hidden="1">
      <c r="A80" s="71"/>
      <c r="B80" s="56"/>
      <c r="C80" s="92"/>
      <c r="D80" s="92"/>
      <c r="E80" s="100" t="e">
        <f t="shared" si="2"/>
        <v>#DIV/0!</v>
      </c>
    </row>
    <row r="81" spans="1:5" s="12" customFormat="1" ht="33" hidden="1">
      <c r="A81" s="71"/>
      <c r="B81" s="43"/>
      <c r="C81" s="90"/>
      <c r="D81" s="90"/>
      <c r="E81" s="100" t="e">
        <f t="shared" si="2"/>
        <v>#DIV/0!</v>
      </c>
    </row>
    <row r="82" spans="1:5" s="12" customFormat="1" ht="90">
      <c r="A82" s="70" t="s">
        <v>101</v>
      </c>
      <c r="B82" s="42" t="s">
        <v>41</v>
      </c>
      <c r="C82" s="111">
        <f>SUM(C85,C95)</f>
        <v>3697585.5</v>
      </c>
      <c r="D82" s="111">
        <f>SUM(D85,D95)</f>
        <v>3111018.7</v>
      </c>
      <c r="E82" s="99">
        <f t="shared" si="2"/>
        <v>84.14</v>
      </c>
    </row>
    <row r="83" spans="1:5" s="12" customFormat="1" ht="92.25" hidden="1">
      <c r="A83" s="71"/>
      <c r="B83" s="78" t="s">
        <v>59</v>
      </c>
      <c r="C83" s="113"/>
      <c r="D83" s="113"/>
      <c r="E83" s="100" t="e">
        <f t="shared" si="2"/>
        <v>#DIV/0!</v>
      </c>
    </row>
    <row r="84" spans="1:5" s="12" customFormat="1" ht="33">
      <c r="A84" s="71"/>
      <c r="B84" s="50" t="s">
        <v>60</v>
      </c>
      <c r="C84" s="114"/>
      <c r="D84" s="103"/>
      <c r="E84" s="100"/>
    </row>
    <row r="85" spans="1:5" s="12" customFormat="1" ht="33">
      <c r="A85" s="70" t="s">
        <v>102</v>
      </c>
      <c r="B85" s="51" t="s">
        <v>42</v>
      </c>
      <c r="C85" s="115">
        <f>SUM(C87:C94)</f>
        <v>278744</v>
      </c>
      <c r="D85" s="115">
        <f>SUM(D87:D94)</f>
        <v>228122.6</v>
      </c>
      <c r="E85" s="99">
        <f t="shared" si="2"/>
        <v>81.84</v>
      </c>
    </row>
    <row r="86" spans="1:5" s="12" customFormat="1" ht="33">
      <c r="A86" s="71"/>
      <c r="B86" s="50" t="s">
        <v>60</v>
      </c>
      <c r="C86" s="92"/>
      <c r="D86" s="89"/>
      <c r="E86" s="100"/>
    </row>
    <row r="87" spans="1:5" s="12" customFormat="1" ht="61.5">
      <c r="A87" s="73"/>
      <c r="B87" s="46" t="s">
        <v>98</v>
      </c>
      <c r="C87" s="94">
        <v>188324.5</v>
      </c>
      <c r="D87" s="94">
        <v>188324.5</v>
      </c>
      <c r="E87" s="100">
        <f t="shared" si="2"/>
        <v>100</v>
      </c>
    </row>
    <row r="88" spans="1:5" s="12" customFormat="1" ht="61.5">
      <c r="A88" s="73"/>
      <c r="B88" s="46" t="s">
        <v>132</v>
      </c>
      <c r="C88" s="94">
        <v>42700.6</v>
      </c>
      <c r="D88" s="94">
        <v>30651</v>
      </c>
      <c r="E88" s="100">
        <f t="shared" si="2"/>
        <v>71.78</v>
      </c>
    </row>
    <row r="89" spans="1:5" s="12" customFormat="1" ht="61.5">
      <c r="A89" s="73"/>
      <c r="B89" s="46" t="s">
        <v>133</v>
      </c>
      <c r="C89" s="94">
        <v>17187.4</v>
      </c>
      <c r="D89" s="94">
        <v>2565.9</v>
      </c>
      <c r="E89" s="100">
        <f t="shared" si="2"/>
        <v>14.93</v>
      </c>
    </row>
    <row r="90" spans="1:5" s="12" customFormat="1" ht="61.5">
      <c r="A90" s="73"/>
      <c r="B90" s="46" t="s">
        <v>134</v>
      </c>
      <c r="C90" s="94">
        <v>11614.4</v>
      </c>
      <c r="D90" s="94">
        <v>2614.5</v>
      </c>
      <c r="E90" s="100">
        <f t="shared" si="2"/>
        <v>22.51</v>
      </c>
    </row>
    <row r="91" spans="1:5" s="12" customFormat="1" ht="61.5">
      <c r="A91" s="73"/>
      <c r="B91" s="46" t="s">
        <v>155</v>
      </c>
      <c r="C91" s="94">
        <v>2301.2</v>
      </c>
      <c r="D91" s="94">
        <v>2301.2</v>
      </c>
      <c r="E91" s="100">
        <f t="shared" si="2"/>
        <v>100</v>
      </c>
    </row>
    <row r="92" spans="1:5" s="12" customFormat="1" ht="61.5">
      <c r="A92" s="73"/>
      <c r="B92" s="46" t="s">
        <v>156</v>
      </c>
      <c r="C92" s="94">
        <v>841.2</v>
      </c>
      <c r="D92" s="94">
        <v>841.2</v>
      </c>
      <c r="E92" s="100">
        <f t="shared" si="2"/>
        <v>100</v>
      </c>
    </row>
    <row r="93" spans="1:5" s="12" customFormat="1" ht="61.5">
      <c r="A93" s="73"/>
      <c r="B93" s="46" t="s">
        <v>157</v>
      </c>
      <c r="C93" s="94">
        <v>824.3</v>
      </c>
      <c r="D93" s="94">
        <v>824.3</v>
      </c>
      <c r="E93" s="100">
        <f t="shared" si="2"/>
        <v>100</v>
      </c>
    </row>
    <row r="94" spans="1:5" s="12" customFormat="1" ht="33">
      <c r="A94" s="73"/>
      <c r="B94" s="46" t="s">
        <v>99</v>
      </c>
      <c r="C94" s="94">
        <v>14950.4</v>
      </c>
      <c r="D94" s="94">
        <v>0</v>
      </c>
      <c r="E94" s="100">
        <f t="shared" si="2"/>
        <v>0</v>
      </c>
    </row>
    <row r="95" spans="1:5" s="12" customFormat="1" ht="33">
      <c r="A95" s="70" t="s">
        <v>103</v>
      </c>
      <c r="B95" s="51" t="s">
        <v>43</v>
      </c>
      <c r="C95" s="115">
        <f>SUM(C98:C110)</f>
        <v>3418841.5</v>
      </c>
      <c r="D95" s="115">
        <f>SUM(D98:D110)</f>
        <v>2882896.1</v>
      </c>
      <c r="E95" s="99">
        <f t="shared" si="2"/>
        <v>84.32</v>
      </c>
    </row>
    <row r="96" spans="1:5" s="12" customFormat="1" ht="61.5" hidden="1">
      <c r="A96" s="75"/>
      <c r="B96" s="78" t="s">
        <v>73</v>
      </c>
      <c r="C96" s="91"/>
      <c r="D96" s="91"/>
      <c r="E96" s="100" t="e">
        <f t="shared" si="2"/>
        <v>#DIV/0!</v>
      </c>
    </row>
    <row r="97" spans="1:5" s="12" customFormat="1" ht="33">
      <c r="A97" s="75"/>
      <c r="B97" s="50" t="s">
        <v>60</v>
      </c>
      <c r="C97" s="92"/>
      <c r="D97" s="89"/>
      <c r="E97" s="100"/>
    </row>
    <row r="98" spans="1:5" s="12" customFormat="1" ht="61.5">
      <c r="A98" s="76" t="s">
        <v>61</v>
      </c>
      <c r="B98" s="46" t="s">
        <v>135</v>
      </c>
      <c r="C98" s="94">
        <v>803720.8</v>
      </c>
      <c r="D98" s="94">
        <v>803720.8</v>
      </c>
      <c r="E98" s="100">
        <f t="shared" si="2"/>
        <v>100</v>
      </c>
    </row>
    <row r="99" spans="1:5" s="12" customFormat="1" ht="61.5">
      <c r="A99" s="75"/>
      <c r="B99" s="80" t="s">
        <v>136</v>
      </c>
      <c r="C99" s="94">
        <v>438344.9</v>
      </c>
      <c r="D99" s="94">
        <v>438344.9</v>
      </c>
      <c r="E99" s="100">
        <f t="shared" si="2"/>
        <v>100</v>
      </c>
    </row>
    <row r="100" spans="1:5" s="12" customFormat="1" ht="61.5">
      <c r="A100" s="75"/>
      <c r="B100" s="46" t="s">
        <v>137</v>
      </c>
      <c r="C100" s="94">
        <v>6080.1</v>
      </c>
      <c r="D100" s="94">
        <v>6080.1</v>
      </c>
      <c r="E100" s="100">
        <f t="shared" si="2"/>
        <v>100</v>
      </c>
    </row>
    <row r="101" spans="1:5" s="12" customFormat="1" ht="61.5">
      <c r="A101" s="75"/>
      <c r="B101" s="46" t="s">
        <v>138</v>
      </c>
      <c r="C101" s="94">
        <v>262797.4</v>
      </c>
      <c r="D101" s="94">
        <v>262797.4</v>
      </c>
      <c r="E101" s="100">
        <f t="shared" si="2"/>
        <v>100</v>
      </c>
    </row>
    <row r="102" spans="1:5" s="12" customFormat="1" ht="61.5">
      <c r="A102" s="75"/>
      <c r="B102" s="46" t="s">
        <v>139</v>
      </c>
      <c r="C102" s="94">
        <v>738842.5</v>
      </c>
      <c r="D102" s="94">
        <v>738842.5</v>
      </c>
      <c r="E102" s="100">
        <f t="shared" si="2"/>
        <v>100</v>
      </c>
    </row>
    <row r="103" spans="1:5" s="12" customFormat="1" ht="70.5" customHeight="1">
      <c r="A103" s="75"/>
      <c r="B103" s="46" t="s">
        <v>167</v>
      </c>
      <c r="C103" s="94">
        <v>711639.3</v>
      </c>
      <c r="D103" s="94">
        <v>541611.6</v>
      </c>
      <c r="E103" s="100">
        <f t="shared" si="2"/>
        <v>76.11</v>
      </c>
    </row>
    <row r="104" spans="1:5" s="12" customFormat="1" ht="61.5">
      <c r="A104" s="75"/>
      <c r="B104" s="46" t="s">
        <v>100</v>
      </c>
      <c r="C104" s="94">
        <v>11151.9</v>
      </c>
      <c r="D104" s="94">
        <v>11151.9</v>
      </c>
      <c r="E104" s="100">
        <f t="shared" si="2"/>
        <v>100</v>
      </c>
    </row>
    <row r="105" spans="1:5" s="12" customFormat="1" ht="61.5">
      <c r="A105" s="75"/>
      <c r="B105" s="46" t="s">
        <v>140</v>
      </c>
      <c r="C105" s="94">
        <v>14107.9</v>
      </c>
      <c r="D105" s="94">
        <v>14107.9</v>
      </c>
      <c r="E105" s="100">
        <f t="shared" si="2"/>
        <v>100</v>
      </c>
    </row>
    <row r="106" spans="1:5" s="12" customFormat="1" ht="61.5">
      <c r="A106" s="75"/>
      <c r="B106" s="46" t="s">
        <v>141</v>
      </c>
      <c r="C106" s="94">
        <v>20723.3</v>
      </c>
      <c r="D106" s="94">
        <v>20723.3</v>
      </c>
      <c r="E106" s="100">
        <f t="shared" si="2"/>
        <v>100</v>
      </c>
    </row>
    <row r="107" spans="1:5" s="12" customFormat="1" ht="61.5">
      <c r="A107" s="75"/>
      <c r="B107" s="80" t="s">
        <v>142</v>
      </c>
      <c r="C107" s="94">
        <v>29991.9</v>
      </c>
      <c r="D107" s="94">
        <v>17111.8</v>
      </c>
      <c r="E107" s="100">
        <f t="shared" si="2"/>
        <v>57.05</v>
      </c>
    </row>
    <row r="108" spans="1:5" s="12" customFormat="1" ht="61.5">
      <c r="A108" s="76" t="s">
        <v>61</v>
      </c>
      <c r="B108" s="46" t="s">
        <v>158</v>
      </c>
      <c r="C108" s="94">
        <v>6732.2</v>
      </c>
      <c r="D108" s="94">
        <v>6732.2</v>
      </c>
      <c r="E108" s="100">
        <f t="shared" si="2"/>
        <v>100</v>
      </c>
    </row>
    <row r="109" spans="1:5" s="12" customFormat="1" ht="92.25">
      <c r="A109" s="76"/>
      <c r="B109" s="46" t="s">
        <v>57</v>
      </c>
      <c r="C109" s="94">
        <v>26108.4</v>
      </c>
      <c r="D109" s="94">
        <v>21671.7</v>
      </c>
      <c r="E109" s="100">
        <f t="shared" si="2"/>
        <v>83.01</v>
      </c>
    </row>
    <row r="110" spans="1:5" s="12" customFormat="1" ht="33">
      <c r="A110" s="76"/>
      <c r="B110" s="46" t="s">
        <v>38</v>
      </c>
      <c r="C110" s="94">
        <v>348600.9</v>
      </c>
      <c r="D110" s="94">
        <v>0</v>
      </c>
      <c r="E110" s="100">
        <f t="shared" si="2"/>
        <v>0</v>
      </c>
    </row>
    <row r="111" spans="1:5" s="12" customFormat="1" ht="60">
      <c r="A111" s="70" t="s">
        <v>104</v>
      </c>
      <c r="B111" s="42" t="s">
        <v>28</v>
      </c>
      <c r="C111" s="96">
        <v>1473842.5</v>
      </c>
      <c r="D111" s="96">
        <v>1394041.9</v>
      </c>
      <c r="E111" s="99">
        <f aca="true" t="shared" si="3" ref="E111:E139">D111/C111*100</f>
        <v>94.59</v>
      </c>
    </row>
    <row r="112" spans="1:5" s="12" customFormat="1" ht="60">
      <c r="A112" s="68"/>
      <c r="B112" s="33" t="s">
        <v>44</v>
      </c>
      <c r="C112" s="96">
        <v>55674.4</v>
      </c>
      <c r="D112" s="96">
        <v>14241.8</v>
      </c>
      <c r="E112" s="99">
        <f t="shared" si="3"/>
        <v>25.58</v>
      </c>
    </row>
    <row r="113" spans="1:5" s="12" customFormat="1" ht="60">
      <c r="A113" s="70" t="s">
        <v>105</v>
      </c>
      <c r="B113" s="42" t="s">
        <v>45</v>
      </c>
      <c r="C113" s="96">
        <v>82800</v>
      </c>
      <c r="D113" s="96">
        <v>80235.83</v>
      </c>
      <c r="E113" s="99">
        <f t="shared" si="3"/>
        <v>96.9</v>
      </c>
    </row>
    <row r="114" spans="1:5" s="12" customFormat="1" ht="33">
      <c r="A114" s="77" t="s">
        <v>106</v>
      </c>
      <c r="B114" s="52" t="s">
        <v>46</v>
      </c>
      <c r="C114" s="96">
        <v>102216.37</v>
      </c>
      <c r="D114" s="96">
        <v>92551.42</v>
      </c>
      <c r="E114" s="99">
        <f t="shared" si="3"/>
        <v>90.54</v>
      </c>
    </row>
    <row r="115" spans="1:5" s="12" customFormat="1" ht="33">
      <c r="A115" s="77" t="s">
        <v>107</v>
      </c>
      <c r="B115" s="52" t="s">
        <v>143</v>
      </c>
      <c r="C115" s="96">
        <v>165320</v>
      </c>
      <c r="D115" s="96">
        <v>0</v>
      </c>
      <c r="E115" s="99">
        <f t="shared" si="3"/>
        <v>0</v>
      </c>
    </row>
    <row r="116" spans="1:5" s="12" customFormat="1" ht="33">
      <c r="A116" s="77" t="s">
        <v>108</v>
      </c>
      <c r="B116" s="52" t="s">
        <v>62</v>
      </c>
      <c r="C116" s="111">
        <f>SUM(C118:C122)</f>
        <v>2155927</v>
      </c>
      <c r="D116" s="111">
        <f>SUM(D118:D122)</f>
        <v>1933629.83</v>
      </c>
      <c r="E116" s="99">
        <f t="shared" si="3"/>
        <v>89.69</v>
      </c>
    </row>
    <row r="117" spans="1:5" s="12" customFormat="1" ht="33">
      <c r="A117" s="71"/>
      <c r="B117" s="50" t="s">
        <v>63</v>
      </c>
      <c r="C117" s="92"/>
      <c r="D117" s="89"/>
      <c r="E117" s="100"/>
    </row>
    <row r="118" spans="1:5" s="12" customFormat="1" ht="230.25" customHeight="1">
      <c r="A118" s="71" t="s">
        <v>109</v>
      </c>
      <c r="B118" s="49" t="s">
        <v>64</v>
      </c>
      <c r="C118" s="92">
        <v>235984.1</v>
      </c>
      <c r="D118" s="94">
        <v>195319.7</v>
      </c>
      <c r="E118" s="100">
        <f t="shared" si="3"/>
        <v>82.77</v>
      </c>
    </row>
    <row r="119" spans="1:5" s="12" customFormat="1" ht="153.75">
      <c r="A119" s="71" t="s">
        <v>110</v>
      </c>
      <c r="B119" s="49" t="s">
        <v>47</v>
      </c>
      <c r="C119" s="92">
        <v>681580.56</v>
      </c>
      <c r="D119" s="89">
        <v>679074.62</v>
      </c>
      <c r="E119" s="100">
        <f t="shared" si="3"/>
        <v>99.63</v>
      </c>
    </row>
    <row r="120" spans="1:5" s="12" customFormat="1" ht="92.25">
      <c r="A120" s="71" t="s">
        <v>111</v>
      </c>
      <c r="B120" s="49" t="s">
        <v>58</v>
      </c>
      <c r="C120" s="92">
        <v>331198.08</v>
      </c>
      <c r="D120" s="94">
        <v>190421.1</v>
      </c>
      <c r="E120" s="100">
        <f t="shared" si="3"/>
        <v>57.49</v>
      </c>
    </row>
    <row r="121" spans="1:5" s="12" customFormat="1" ht="123">
      <c r="A121" s="71" t="s">
        <v>112</v>
      </c>
      <c r="B121" s="49" t="s">
        <v>65</v>
      </c>
      <c r="C121" s="92">
        <v>175000</v>
      </c>
      <c r="D121" s="94">
        <v>174994.71</v>
      </c>
      <c r="E121" s="100">
        <f t="shared" si="3"/>
        <v>100</v>
      </c>
    </row>
    <row r="122" spans="1:5" s="12" customFormat="1" ht="153.75">
      <c r="A122" s="81" t="s">
        <v>144</v>
      </c>
      <c r="B122" s="49" t="s">
        <v>66</v>
      </c>
      <c r="C122" s="92">
        <v>732164.26</v>
      </c>
      <c r="D122" s="94">
        <v>693819.7</v>
      </c>
      <c r="E122" s="100">
        <f t="shared" si="3"/>
        <v>94.76</v>
      </c>
    </row>
    <row r="123" spans="1:5" s="12" customFormat="1" ht="120">
      <c r="A123" s="116" t="s">
        <v>113</v>
      </c>
      <c r="B123" s="51" t="s">
        <v>67</v>
      </c>
      <c r="C123" s="117">
        <v>513792.57</v>
      </c>
      <c r="D123" s="117">
        <v>513792.57</v>
      </c>
      <c r="E123" s="118">
        <f t="shared" si="3"/>
        <v>100</v>
      </c>
    </row>
    <row r="124" spans="1:5" s="12" customFormat="1" ht="210">
      <c r="A124" s="116" t="s">
        <v>168</v>
      </c>
      <c r="B124" s="51" t="s">
        <v>170</v>
      </c>
      <c r="C124" s="117">
        <v>100000</v>
      </c>
      <c r="D124" s="117">
        <v>100000</v>
      </c>
      <c r="E124" s="118">
        <f t="shared" si="3"/>
        <v>100</v>
      </c>
    </row>
    <row r="125" spans="1:5" s="12" customFormat="1" ht="210">
      <c r="A125" s="116" t="s">
        <v>169</v>
      </c>
      <c r="B125" s="51" t="s">
        <v>171</v>
      </c>
      <c r="C125" s="117">
        <v>112995.3</v>
      </c>
      <c r="D125" s="117">
        <v>112995.3</v>
      </c>
      <c r="E125" s="118">
        <f t="shared" si="3"/>
        <v>100</v>
      </c>
    </row>
    <row r="126" spans="1:5" s="12" customFormat="1" ht="162" customHeight="1">
      <c r="A126" s="28" t="s">
        <v>52</v>
      </c>
      <c r="B126" s="42" t="s">
        <v>145</v>
      </c>
      <c r="C126" s="102">
        <f>C127</f>
        <v>438280.98</v>
      </c>
      <c r="D126" s="102">
        <f>D127</f>
        <v>374371.8</v>
      </c>
      <c r="E126" s="102">
        <f t="shared" si="3"/>
        <v>85.42</v>
      </c>
    </row>
    <row r="127" spans="1:5" s="12" customFormat="1" ht="33">
      <c r="A127" s="27" t="s">
        <v>53</v>
      </c>
      <c r="B127" s="49" t="s">
        <v>146</v>
      </c>
      <c r="C127" s="103">
        <f>C130+C132+C136+C138+C134</f>
        <v>438280.98</v>
      </c>
      <c r="D127" s="103">
        <f>D130+D132+D136+D138+D134</f>
        <v>374371.8</v>
      </c>
      <c r="E127" s="103">
        <f>E130+E132+E136+E138</f>
        <v>297.68</v>
      </c>
    </row>
    <row r="128" spans="1:5" s="13" customFormat="1" ht="33">
      <c r="A128" s="83"/>
      <c r="B128" s="50" t="s">
        <v>34</v>
      </c>
      <c r="C128" s="104">
        <f>C131+C133+C137+C139</f>
        <v>329883.6</v>
      </c>
      <c r="D128" s="104">
        <f>D131+D133+D137</f>
        <v>291221.8</v>
      </c>
      <c r="E128" s="104">
        <f>E131+E133+E137</f>
        <v>297.68</v>
      </c>
    </row>
    <row r="129" spans="1:5" s="12" customFormat="1" ht="33">
      <c r="A129" s="27"/>
      <c r="B129" s="49" t="s">
        <v>147</v>
      </c>
      <c r="C129" s="89"/>
      <c r="D129" s="89"/>
      <c r="E129" s="103"/>
    </row>
    <row r="130" spans="1:5" s="12" customFormat="1" ht="135" customHeight="1">
      <c r="A130" s="82" t="s">
        <v>54</v>
      </c>
      <c r="B130" s="49" t="s">
        <v>148</v>
      </c>
      <c r="C130" s="89">
        <v>48301.28</v>
      </c>
      <c r="D130" s="89">
        <v>48301.3</v>
      </c>
      <c r="E130" s="103">
        <f t="shared" si="3"/>
        <v>100</v>
      </c>
    </row>
    <row r="131" spans="1:5" s="13" customFormat="1" ht="33">
      <c r="A131" s="83"/>
      <c r="B131" s="50" t="s">
        <v>34</v>
      </c>
      <c r="C131" s="97">
        <v>44180</v>
      </c>
      <c r="D131" s="97">
        <v>44180</v>
      </c>
      <c r="E131" s="104">
        <f t="shared" si="3"/>
        <v>100</v>
      </c>
    </row>
    <row r="132" spans="1:5" s="12" customFormat="1" ht="99" customHeight="1">
      <c r="A132" s="27" t="s">
        <v>55</v>
      </c>
      <c r="B132" s="49" t="s">
        <v>172</v>
      </c>
      <c r="C132" s="89">
        <v>40542.1</v>
      </c>
      <c r="D132" s="89">
        <v>40542.1</v>
      </c>
      <c r="E132" s="103">
        <f t="shared" si="3"/>
        <v>100</v>
      </c>
    </row>
    <row r="133" spans="1:5" s="13" customFormat="1" ht="33">
      <c r="A133" s="83"/>
      <c r="B133" s="50" t="s">
        <v>34</v>
      </c>
      <c r="C133" s="97">
        <v>32137.3</v>
      </c>
      <c r="D133" s="97">
        <v>32137.3</v>
      </c>
      <c r="E133" s="104">
        <f t="shared" si="3"/>
        <v>100</v>
      </c>
    </row>
    <row r="134" spans="1:5" s="13" customFormat="1" ht="92.25">
      <c r="A134" s="27" t="s">
        <v>150</v>
      </c>
      <c r="B134" s="49" t="s">
        <v>174</v>
      </c>
      <c r="C134" s="89">
        <v>18226.6</v>
      </c>
      <c r="D134" s="89">
        <v>18226.6</v>
      </c>
      <c r="E134" s="104">
        <f t="shared" si="3"/>
        <v>100</v>
      </c>
    </row>
    <row r="135" spans="1:5" s="13" customFormat="1" ht="33">
      <c r="A135" s="83"/>
      <c r="B135" s="50" t="s">
        <v>34</v>
      </c>
      <c r="C135" s="97">
        <v>0</v>
      </c>
      <c r="D135" s="97">
        <v>0</v>
      </c>
      <c r="E135" s="104"/>
    </row>
    <row r="136" spans="1:5" s="13" customFormat="1" ht="123">
      <c r="A136" s="27" t="s">
        <v>151</v>
      </c>
      <c r="B136" s="49" t="s">
        <v>149</v>
      </c>
      <c r="C136" s="89">
        <v>273663.3</v>
      </c>
      <c r="D136" s="89">
        <v>267301.8</v>
      </c>
      <c r="E136" s="103">
        <f>D136/C136*100</f>
        <v>97.68</v>
      </c>
    </row>
    <row r="137" spans="1:5" s="13" customFormat="1" ht="33">
      <c r="A137" s="83"/>
      <c r="B137" s="50" t="s">
        <v>34</v>
      </c>
      <c r="C137" s="97">
        <v>220019.3</v>
      </c>
      <c r="D137" s="97">
        <v>214904.5</v>
      </c>
      <c r="E137" s="104">
        <f>D137/C137*100</f>
        <v>97.68</v>
      </c>
    </row>
    <row r="138" spans="1:5" s="12" customFormat="1" ht="33">
      <c r="A138" s="27" t="s">
        <v>159</v>
      </c>
      <c r="B138" s="49" t="s">
        <v>160</v>
      </c>
      <c r="C138" s="89">
        <v>57547.7</v>
      </c>
      <c r="D138" s="89">
        <v>0</v>
      </c>
      <c r="E138" s="103">
        <f t="shared" si="3"/>
        <v>0</v>
      </c>
    </row>
    <row r="139" spans="1:5" s="12" customFormat="1" ht="33">
      <c r="A139" s="27"/>
      <c r="B139" s="50" t="s">
        <v>34</v>
      </c>
      <c r="C139" s="97">
        <v>33547</v>
      </c>
      <c r="D139" s="97">
        <v>0</v>
      </c>
      <c r="E139" s="104">
        <f t="shared" si="3"/>
        <v>0</v>
      </c>
    </row>
    <row r="140" spans="1:5" s="12" customFormat="1" ht="33">
      <c r="A140" s="38"/>
      <c r="B140" s="39"/>
      <c r="C140" s="40"/>
      <c r="D140" s="40"/>
      <c r="E140" s="41"/>
    </row>
    <row r="141" spans="1:5" s="12" customFormat="1" ht="24" customHeight="1">
      <c r="A141" s="24"/>
      <c r="B141" s="25"/>
      <c r="C141" s="14"/>
      <c r="D141" s="14"/>
      <c r="E141" s="11"/>
    </row>
    <row r="142" spans="1:5" s="6" customFormat="1" ht="27.75">
      <c r="A142" s="126"/>
      <c r="B142" s="126"/>
      <c r="C142" s="126"/>
      <c r="D142" s="126"/>
      <c r="E142" s="126"/>
    </row>
    <row r="143" spans="1:5" s="122" customFormat="1" ht="81.75" customHeight="1">
      <c r="A143" s="127" t="s">
        <v>175</v>
      </c>
      <c r="B143" s="127"/>
      <c r="D143" s="128" t="s">
        <v>176</v>
      </c>
      <c r="E143" s="128"/>
    </row>
    <row r="144" spans="1:4" s="4" customFormat="1" ht="60" customHeight="1">
      <c r="A144" s="3"/>
      <c r="B144" s="3"/>
      <c r="C144" s="119"/>
      <c r="D144" s="120"/>
    </row>
    <row r="145" spans="3:4" ht="60" customHeight="1">
      <c r="C145" s="121"/>
      <c r="D145" s="121"/>
    </row>
  </sheetData>
  <sheetProtection/>
  <mergeCells count="5">
    <mergeCell ref="A2:E2"/>
    <mergeCell ref="A3:E3"/>
    <mergeCell ref="A142:E142"/>
    <mergeCell ref="A143:B143"/>
    <mergeCell ref="D143:E143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u1496</cp:lastModifiedBy>
  <cp:lastPrinted>2022-03-11T13:33:35Z</cp:lastPrinted>
  <dcterms:created xsi:type="dcterms:W3CDTF">2010-10-15T08:44:10Z</dcterms:created>
  <dcterms:modified xsi:type="dcterms:W3CDTF">2022-04-29T07:38:26Z</dcterms:modified>
  <cp:category/>
  <cp:version/>
  <cp:contentType/>
  <cp:contentStatus/>
</cp:coreProperties>
</file>