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<sst xmlns="http://schemas.openxmlformats.org/spreadsheetml/2006/main" count="194" uniqueCount="179">
  <si>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</si>
  <si>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</si>
  <si>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</si>
  <si>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</si>
  <si>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>I.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</si>
  <si>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</si>
  <si>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</si>
  <si>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</si>
  <si>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</si>
  <si>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</si>
  <si>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</si>
  <si>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</si>
  <si>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</si>
  <si>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</si>
  <si>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</si>
  <si>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</si>
  <si>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</si>
  <si>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</si>
  <si>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</si>
  <si>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</si>
  <si>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</si>
  <si>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</si>
  <si>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</si>
  <si>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</si>
  <si>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</si>
  <si>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</si>
  <si>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</si>
  <si>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</si>
  <si>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</si>
  <si>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</si>
  <si>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</si>
  <si>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</si>
  <si>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</si>
  <si>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</si>
  <si>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</si>
  <si>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</si>
  <si>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</si>
  <si>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1.7.</t>
  </si>
  <si>
    <t xml:space="preserve">из  них  за  счет  субсидий  из   федерального  бюджета </t>
  </si>
  <si>
    <t>более 100%</t>
  </si>
  <si>
    <t>в  том  числе: (пообъектно)</t>
  </si>
  <si>
    <t>1.11.1.</t>
  </si>
  <si>
    <t>1.11.2.</t>
  </si>
  <si>
    <t xml:space="preserve">из  них  за  счет  иных межбюджетных трансфертов  из   федерального  бюджета </t>
  </si>
  <si>
    <t>Прочие на ремонт дорог и мостовых сооружений</t>
  </si>
  <si>
    <t xml:space="preserve">автомобильные  дороги   регионального  значения, в  том  числе:  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</si>
  <si>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</si>
  <si>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</si>
  <si>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</si>
  <si>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</si>
  <si>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</si>
  <si>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</si>
  <si>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</si>
  <si>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</si>
  <si>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5.</t>
  </si>
  <si>
    <t>5.1.</t>
  </si>
  <si>
    <t>5.1.1.</t>
  </si>
  <si>
    <t>5.1.2.</t>
  </si>
  <si>
    <t>Разработка проектной документации по устройству линии наружного освещения вдоль а/д Девица-Никольские Выселки-граница Воронежской области км 0+000 - км 3+470 с.Девица в Усманском районе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</si>
  <si>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</si>
  <si>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</si>
  <si>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</si>
  <si>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 xml:space="preserve">Реконструкция моста через р.Воронеж на а/д Кривец-Преображеновка в Добровском районе </t>
  </si>
  <si>
    <t>Реконструкция а/д Липецк-Данков на участке км 15+360 - км 16+376 в Липецком районе</t>
  </si>
  <si>
    <t>Устройство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</si>
  <si>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</si>
  <si>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</si>
  <si>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>Вл</t>
  </si>
  <si>
    <t>Гр</t>
  </si>
  <si>
    <t>Дн</t>
  </si>
  <si>
    <t>Ди</t>
  </si>
  <si>
    <t>До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</si>
  <si>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</si>
  <si>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</si>
  <si>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</si>
  <si>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</si>
  <si>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Иные межбюджетные трансферты из федерального бюджета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</si>
  <si>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% исполнения  (гр.4:гр.3)</t>
  </si>
  <si>
    <t xml:space="preserve">из  них  за  счет  иных межбюджетных трансфертов  из   федерального  бюджета в рамках основного мероприятия "Содействие развитию автомобильных дорог регионального межмуниципального и местного значения" </t>
  </si>
  <si>
    <t xml:space="preserve">автомобильные  дороги   и искусственные сооружения местного  значения, в  том  числе: </t>
  </si>
  <si>
    <t>Государственная программа Липецкой области "Развитие транспортной системы Липецкой области"</t>
  </si>
  <si>
    <t xml:space="preserve">в  том  числе: </t>
  </si>
  <si>
    <t>из  них  за  счет  иных межбюджетных трансфертов  из   федерального  бюджета БКАД</t>
  </si>
  <si>
    <t>из  них  за  счет  иных межбюджетных трансфертов  из   федерального  бюджета "Содействие развитию"</t>
  </si>
  <si>
    <t>Нераспределенные средства</t>
  </si>
  <si>
    <t>Разработка ПСД на капитальный ремонт а/д Девица-Никольские Выселки-гр.Воронежской обл.в Усманском районе</t>
  </si>
  <si>
    <t xml:space="preserve">Предусмотрено на 2020 год      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</si>
  <si>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</si>
  <si>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РФ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</si>
  <si>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</si>
  <si>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 межмуниципального значения в целях строительства (реконструкции), капитального 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</si>
  <si>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</si>
  <si>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Платежи в целях возмещения убытков, причиненных уклонением от заключения  государственного контракта, финансируемого за счет средств дорожного фонда 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</si>
  <si>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</si>
  <si>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</si>
  <si>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>Иной межбюджетный трансферт на финансовое обеспечение дорожной деятельности за счет резервного фонда Правительства Российской Федерации</t>
  </si>
  <si>
    <t>Иные межбюджетные трансферты из федерального бюджета бюджету Липецкой области на финансовое обеспечение дорожной деятельности в рамках национального проекта "Безопасные и качественные автомобильные дороги"</t>
  </si>
  <si>
    <t>Межбюджетные трансферты из федерального бюджета, в том числе:</t>
  </si>
  <si>
    <t xml:space="preserve">Иные межбюджетные трансферты из федерального бюджета бюджету Липецкой области на финансовое обеспечение дорожной деятельности в  рамках  основного мероприятия "Содействие развитию автомобильных  дорог регионального  межмуниципального  и  местного  значения" Государственной  программы РФ "Развитие  транспортной  системы" 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</si>
  <si>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</si>
  <si>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1.11.3.</t>
  </si>
  <si>
    <t>1.11.4.</t>
  </si>
  <si>
    <t>Государственная программа Липецкой области 
"Комплексное развитие сельских территорий Липецкой области" 
Подпрограмма "Создание и развитие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</si>
  <si>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</si>
  <si>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автомобильные  дороги   регионального значения, в  том  числе: </t>
  </si>
  <si>
    <t>Реконструкция автомобильной дороги "Слепуха - примыкание к автодороге "Большая Боевка - Долгоруково" в Долгоруковском районе Липецкой области ( 1 этап)</t>
  </si>
  <si>
    <t>4.1.</t>
  </si>
  <si>
    <t>Строительство а/д Восточный обход г.Липецка в Грязинском районе, 2 очередь строительства 1 этап</t>
  </si>
  <si>
    <t>Строительство а/д Восточный обход г.Липецка в Грязинском районе, 2 очередь строительства 2,3 этапы</t>
  </si>
  <si>
    <t>Реконструкция а/д Липецк-Данков на участке км 19+750 - км 23+800 в Липецком районе</t>
  </si>
  <si>
    <t>Реконструкция а/д Липецк-Данков на участке км 25+800 - км 28+064 в Липецком районе</t>
  </si>
  <si>
    <t>Реконструкция а/д Слепуха - примыкание к а/д Большая Боевка - Долгоруково в Долгоруковском районе</t>
  </si>
  <si>
    <t>Реконструкция а/д Рябинки - прим.к а/д Маяк-Ключ Жизни в Елецком районе</t>
  </si>
  <si>
    <t>Реконструкция а/д Липецк-Данков на участке км 50+000 - км 54+150 в Лебедянском районе (ПИР)</t>
  </si>
  <si>
    <t>Реконструкция моста через ручей на км 5+263 а/д Добринка-Верхняя Матренка в Добринском районе (ПИР)</t>
  </si>
  <si>
    <t>Строительство а/д Западный обход г.Лебедянь в Лебедянском районе (ПИР)</t>
  </si>
  <si>
    <t>Устройство линии наружного освещения вдоль а/д Липецк-Грязи-Песковатка км 30+680 - км 33+260 г.Грязи, вдоль а/д Сселки-Плеханово-Грязи км 24+150 - км 25+300 г.Грязи в Грязинском районе</t>
  </si>
  <si>
    <t>Устройство линии наружного освещения вдоль а/д Казинка-прим.к а/д Липецк-Грязи-Песковатка с.Казинка в Грязинском районе</t>
  </si>
  <si>
    <t>Устройство линии наружного освещения вдоль а/д Лев Толстой-Чаплыгин в с.Троицкое, с.Головщино в Лев-Толстовском районе</t>
  </si>
  <si>
    <t>Устройство линии наружного освещения вдоль а/д Подъезд к с.Боринское км 1+800 - км 7+300 с.Боринское в Липецком районе</t>
  </si>
  <si>
    <t>Разработка проектной документации по устройству линии наружного освещения вдоль а/д Елец-Талица-Красное, участок км 37+600 - км 40+030 с.Красное в Краснинском районе</t>
  </si>
  <si>
    <t>Разработка проектной документации по устройству линии наружного освещения вдоль а/д Романово-Селище-Перехваль с.Селище в Лебедянском районе</t>
  </si>
  <si>
    <t>Разработка проектной документации по устройству линии наружного освещения вдоль а/д Хлевное-Тербуны, участок км 61+000 - км 63+000 с.Тербуны в Тербунском районе</t>
  </si>
  <si>
    <t>Разработка проектной документации по устройству линии наружного освещения вдоль а/д Усмань-Московка-Дрязги, участок км 1+450 - км 3+512 д.Бочиновка в Усманском районе</t>
  </si>
  <si>
    <t>Разработка проектной документации по устройству линии наружного освещения вдоль а/д Липецк-Октябрьское-Усмань, участок км 70+545 - км 73+485 в Усманском районе</t>
  </si>
  <si>
    <t>Реконструкция автомобильного железобетонного моста через реку Быстрая Сосна в г.Елец (мост автотранспортный пл.Победы)</t>
  </si>
  <si>
    <t>Капитальный ремонт а/д Девица-Никольские Выселки-граница Воронежской области в Усманском районе</t>
  </si>
  <si>
    <t>Разработка ПСД на капитальный ремонт моста через р. Девица на км 7+000 а/д Девица-Никльские Выселки-гр.Воронежской обл.в Усманском районе</t>
  </si>
  <si>
    <t>Разработка ПСД на капитальный ремонт моста через р.Лебедянка на км 38+873 а/д Доброе-Трубетчино-Вязово-Лебедянь в Лебедянском районе</t>
  </si>
  <si>
    <t>Разработка ПСД на капитальный ремонт моста через р.Белоколодец на км 4+115 а/д Подъезд к с.Боринское в Липецком районе</t>
  </si>
  <si>
    <t>Разработка ПСД на капитальный ремонт моста через р.Пальна на км 15+110 а/д Становое-Троекурово-Лебедянь в Становлянском районе</t>
  </si>
  <si>
    <t>Прочие на капитальный ремонт автодорог и искусственных сооружений</t>
  </si>
  <si>
    <t>Ремонт а/д Васильевка-Боринское в Липецком районе (13,804 км)</t>
  </si>
  <si>
    <t>Ремонт а/д Кривец-Преображеновка км 6+200 - км 10+314 в Добровском районе (4,114 км)</t>
  </si>
  <si>
    <t>Ремонт автомобильных дорог общего пользования регионального значения в районах Липецкой области в 2020 году (1 очередь)</t>
  </si>
  <si>
    <t>Ремонт автомобильных дорог общего пользования регионального значения в районах Липецкой области в 2020 году (2 очередь)</t>
  </si>
  <si>
    <t>Ремонт автомобильных дорог общего пользования регионального значения в районах Липецкой области в 2020 году (3 очередь)</t>
  </si>
  <si>
    <t>Ремонт автомобильных дорог общего пользования регионального значения в районах Липецкой области в 2020 году (4 очередь)</t>
  </si>
  <si>
    <t>Ремонт а/д Семеновка-прим.к а/д Тербуны-Волово км 0+000 - км 5+070 в Воловском районе</t>
  </si>
  <si>
    <t>Ремонт а/д Верхний Телелюй-прим.к а/д Коробовка-Грязи км 0+000 - км 5+500, км 8+370 - км 11+000 в Грязинском районе (8,13км)</t>
  </si>
  <si>
    <t>Ремонт моста через р.Байгора на км 4+756 а/д Грязи-Коробовка в Грязинском районе</t>
  </si>
  <si>
    <t>Ремонт а/д Верхняя Матренка-Приозерное км 0+000 - км 5+810 в Добринском районе (5,81 км)</t>
  </si>
  <si>
    <t>Ремонт моста через р.Плавица на км 8+623 а/д Добринка-Верхняя Матренка в Добринском районе</t>
  </si>
  <si>
    <t>Ремонт а/д Измалково-Чернава км 10+970 - км 22+970 в Измалковском районе (12,0км)</t>
  </si>
  <si>
    <t>Ремонт а/д Мягкое-прим.к а/д Афанасьево-Измалково км 6+300 - км 12+300 в Измалковском районе (6,0 км)</t>
  </si>
  <si>
    <t>Ремонт а/д Лев Толстой-прим.к а/д Липецк-Данков км 6+000 - км 10+000 в Лев-Толстовском районе (4,0 км)</t>
  </si>
  <si>
    <t>Ремонт а/д Пады-Крутогорье-Боринское км 0+000 - км 3+932 в Липецком районе (3,932 км)</t>
  </si>
  <si>
    <t>Ремонт моста через р. Олымчик на км 3+825 а/д Березовка-прим.к а/д Тербуны-Набережное-Волово в Тербунском районе</t>
  </si>
  <si>
    <t>Ремонт моста через ручей Верхний Олымчик на км 11+950 а/д Березовка-прим.к а/д Тербуны-Набережное-Волово в Тербунском районе</t>
  </si>
  <si>
    <t>Ремонт моста через р.Байгора на а/д Грачевка-Верхняя Мосоловка в Усманском районе</t>
  </si>
  <si>
    <t>Ремонт моста через р. Раковая Ряса в с.Зенкино на км 5+600 а/д Зенкино-Новополянье в Чаплыгинском районе</t>
  </si>
  <si>
    <t>Ремонт щебеночного покрытия автодорог в районах Липецкой области в 2020 году</t>
  </si>
  <si>
    <t>Восстановление профиля автодорог общего пользования регионального значения в Данковском районе</t>
  </si>
  <si>
    <t>Проведение экспертизы качества и объемов выполненных работ по ремонту автодорог общего пользования регионального значения</t>
  </si>
  <si>
    <t>Транспортное планирование</t>
  </si>
  <si>
    <t>5.2.</t>
  </si>
  <si>
    <t>5.2.1.</t>
  </si>
  <si>
    <t>5.2.2.</t>
  </si>
  <si>
    <t>5.3.</t>
  </si>
  <si>
    <t>5.4.</t>
  </si>
  <si>
    <t>5.5.</t>
  </si>
  <si>
    <t>5.6.</t>
  </si>
  <si>
    <t>5.7.</t>
  </si>
  <si>
    <t>5.7.1.</t>
  </si>
  <si>
    <t>5.7.2.</t>
  </si>
  <si>
    <t>5.7.3.</t>
  </si>
  <si>
    <t>5.7.4.</t>
  </si>
  <si>
    <t>5.8.</t>
  </si>
  <si>
    <t>Субсидии на реализацию мероприятий программы "Комплексное развитие сельских территорий"</t>
  </si>
  <si>
    <t xml:space="preserve">по состоянию 01.01.2021 года </t>
  </si>
  <si>
    <t xml:space="preserve">Фактическое исполнение по состоянию на 01.01.2021 года </t>
  </si>
  <si>
    <t>4.1.1.</t>
  </si>
  <si>
    <t>4.1.2.</t>
  </si>
  <si>
    <t>Строительство а/д Восточный обход г.Липецка в Грязинском районе, 2 очередь строительства 1 этап (остатки ФБ 2019 года)</t>
  </si>
  <si>
    <t>из  них  за  счет  иных межбюджетных трансфертов  из   федерального  бюджета "Содействие развитию" подтвержденные остатки по Соглашению 2019г.</t>
  </si>
  <si>
    <t>Ремонт а/д Ярлуково-Малей-прим.к а/д Орел-Тамбов км 0+000 - км 4+858 в Грязинском районе (4,858 км)</t>
  </si>
  <si>
    <t>Ремонт водопропускной трубы на а/д Липецк-Данков км 55+800 - км 64+200 в Данковском районе</t>
  </si>
  <si>
    <t xml:space="preserve">Заместитель главы администрации  области  -                                                                                                начальник управления финансов    </t>
  </si>
  <si>
    <t xml:space="preserve">Отчет об использовании  Дорожного фонда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</si>
</sst>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-* #,##0.0_р_._-;\-* #,##0.0_р_._-;_-* &quot;-&quot;??_р_._-;_-@_-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#,##0.000_ ;\-#,##0.000\ "/>
    <numFmt numFmtId="191" formatCode="#,##0.000"/>
    <numFmt numFmtId="192" formatCode="#,##0.0000"/>
    <numFmt numFmtId="193" formatCode="[$-FC19]d\ mmmm\ yyyy\ &quot;г.&quot;"/>
  </numFmts>
  <fonts count="7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 val="single"/>
      <sz val="28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i/>
      <sz val="22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24"/>
      <color theme="1"/>
      <name val="Times New Roman"/>
      <family val="1"/>
    </font>
    <font>
      <i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rgb="FFFF0000"/>
      <name val="Times New Roman"/>
      <family val="1"/>
    </font>
    <font>
      <sz val="2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185" fontId="68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185" fontId="6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185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justify" vertical="center" wrapText="1"/>
    </xf>
    <xf numFmtId="0" fontId="71" fillId="0" borderId="10" xfId="0" applyFont="1" applyFill="1" applyBorder="1" applyAlignment="1">
      <alignment horizontal="justify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185" fontId="16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185" fontId="72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188" fontId="67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85" fontId="69" fillId="0" borderId="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89" fontId="9" fillId="0" borderId="10" xfId="6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10" xfId="6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85" fontId="8" fillId="0" borderId="0" xfId="0" applyNumberFormat="1" applyFont="1" applyFill="1" applyBorder="1" applyAlignment="1">
      <alignment horizontal="center" vertical="center"/>
    </xf>
    <xf numFmtId="185" fontId="7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73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73" fillId="33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4" fontId="9" fillId="0" borderId="10" xfId="60" applyNumberFormat="1" applyFont="1" applyFill="1" applyBorder="1" applyAlignment="1">
      <alignment horizontal="center" vertical="center"/>
    </xf>
    <xf numFmtId="185" fontId="8" fillId="33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center" vertical="center" wrapText="1"/>
    </xf>
    <xf numFmtId="185" fontId="16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72" fillId="0" borderId="15" xfId="0" applyNumberFormat="1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185" fontId="67" fillId="0" borderId="15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14" fontId="67" fillId="0" borderId="14" xfId="0" applyNumberFormat="1" applyFont="1" applyFill="1" applyBorder="1" applyAlignment="1">
      <alignment horizontal="center" vertical="center" wrapText="1"/>
    </xf>
    <xf numFmtId="185" fontId="72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185" fontId="73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4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76" fillId="33" borderId="14" xfId="0" applyFont="1" applyFill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7" fillId="33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185" fontId="8" fillId="0" borderId="17" xfId="0" applyNumberFormat="1" applyFont="1" applyBorder="1" applyAlignment="1">
      <alignment horizontal="center" vertical="center" wrapText="1"/>
    </xf>
    <xf numFmtId="185" fontId="8" fillId="0" borderId="17" xfId="0" applyNumberFormat="1" applyFont="1" applyFill="1" applyBorder="1" applyAlignment="1">
      <alignment horizontal="center" vertical="center" wrapText="1"/>
    </xf>
    <xf numFmtId="185" fontId="72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view="pageBreakPreview" zoomScale="60" zoomScaleNormal="55" zoomScalePageLayoutView="0" workbookViewId="0" topLeftCell="A1">
      <selection activeCell="A2" sqref="A2:E2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10" customFormat="1" ht="36.75" customHeight="1">
      <c r="A2" s="102" t="s">
        <v>178</v>
      </c>
      <c r="B2" s="102"/>
      <c r="C2" s="102"/>
      <c r="D2" s="102"/>
      <c r="E2" s="102"/>
    </row>
    <row r="3" spans="1:5" s="10" customFormat="1" ht="39" customHeight="1">
      <c r="A3" s="103" t="s">
        <v>169</v>
      </c>
      <c r="B3" s="103"/>
      <c r="C3" s="103"/>
      <c r="D3" s="103"/>
      <c r="E3" s="103"/>
    </row>
    <row r="4" ht="25.5" customHeight="1" thickBot="1">
      <c r="E4" s="3" t="s">
        <v>22</v>
      </c>
    </row>
    <row r="5" spans="1:5" s="7" customFormat="1" ht="114.75" customHeight="1">
      <c r="A5" s="72"/>
      <c r="B5" s="73" t="s">
        <v>1</v>
      </c>
      <c r="C5" s="74" t="s">
        <v>86</v>
      </c>
      <c r="D5" s="74" t="s">
        <v>170</v>
      </c>
      <c r="E5" s="75" t="s">
        <v>77</v>
      </c>
    </row>
    <row r="6" spans="1:5" s="6" customFormat="1" ht="33" customHeight="1">
      <c r="A6" s="76">
        <v>1</v>
      </c>
      <c r="B6" s="17">
        <v>2</v>
      </c>
      <c r="C6" s="16">
        <v>3</v>
      </c>
      <c r="D6" s="16">
        <v>4</v>
      </c>
      <c r="E6" s="77">
        <v>5</v>
      </c>
    </row>
    <row r="7" spans="1:5" s="11" customFormat="1" ht="36.75" customHeight="1">
      <c r="A7" s="78" t="s">
        <v>4</v>
      </c>
      <c r="B7" s="18" t="s">
        <v>34</v>
      </c>
      <c r="C7" s="43">
        <f>C9+C10+C11+C12+C13+C14+C15+C16+C19+C22+C27</f>
        <v>9158668</v>
      </c>
      <c r="D7" s="43">
        <f>D9+D10+D11+D12+D13+D14+D15+D16+D19+D22+D27</f>
        <v>8928010.5</v>
      </c>
      <c r="E7" s="79">
        <f>D7/C7*100</f>
        <v>97.48</v>
      </c>
    </row>
    <row r="8" spans="1:5" s="8" customFormat="1" ht="29.25" customHeight="1" hidden="1">
      <c r="A8" s="80"/>
      <c r="B8" s="19" t="s">
        <v>35</v>
      </c>
      <c r="C8" s="31"/>
      <c r="D8" s="31"/>
      <c r="E8" s="81"/>
    </row>
    <row r="9" spans="1:5" s="11" customFormat="1" ht="123">
      <c r="A9" s="82" t="s">
        <v>9</v>
      </c>
      <c r="B9" s="22" t="s">
        <v>93</v>
      </c>
      <c r="C9" s="21">
        <v>4774578.5</v>
      </c>
      <c r="D9" s="21">
        <v>4687043.4</v>
      </c>
      <c r="E9" s="81">
        <f>D9/C9*100</f>
        <v>98.2</v>
      </c>
    </row>
    <row r="10" spans="1:5" s="11" customFormat="1" ht="33">
      <c r="A10" s="82" t="s">
        <v>10</v>
      </c>
      <c r="B10" s="22" t="s">
        <v>94</v>
      </c>
      <c r="C10" s="21">
        <v>1150000</v>
      </c>
      <c r="D10" s="60">
        <v>1278487.5</v>
      </c>
      <c r="E10" s="81">
        <f>D10/C10*100</f>
        <v>111.2</v>
      </c>
    </row>
    <row r="11" spans="1:5" s="11" customFormat="1" ht="123">
      <c r="A11" s="82" t="s">
        <v>11</v>
      </c>
      <c r="B11" s="33" t="s">
        <v>88</v>
      </c>
      <c r="C11" s="21">
        <v>250</v>
      </c>
      <c r="D11" s="41">
        <v>353.6</v>
      </c>
      <c r="E11" s="81">
        <f>D11/C11*100</f>
        <v>141.4</v>
      </c>
    </row>
    <row r="12" spans="1:5" s="11" customFormat="1" ht="123">
      <c r="A12" s="82" t="s">
        <v>12</v>
      </c>
      <c r="B12" s="22" t="s">
        <v>87</v>
      </c>
      <c r="C12" s="21">
        <v>3400</v>
      </c>
      <c r="D12" s="41">
        <v>1774.7</v>
      </c>
      <c r="E12" s="81">
        <f aca="true" t="shared" si="0" ref="E12:E18">D12/C12*100</f>
        <v>52.2</v>
      </c>
    </row>
    <row r="13" spans="1:5" s="11" customFormat="1" ht="61.5">
      <c r="A13" s="82" t="s">
        <v>13</v>
      </c>
      <c r="B13" s="22" t="s">
        <v>89</v>
      </c>
      <c r="C13" s="21">
        <v>10</v>
      </c>
      <c r="D13" s="41">
        <v>0</v>
      </c>
      <c r="E13" s="81">
        <f t="shared" si="0"/>
        <v>0</v>
      </c>
    </row>
    <row r="14" spans="1:5" s="11" customFormat="1" ht="123">
      <c r="A14" s="82" t="s">
        <v>14</v>
      </c>
      <c r="B14" s="22" t="s">
        <v>99</v>
      </c>
      <c r="C14" s="21">
        <v>25</v>
      </c>
      <c r="D14" s="41">
        <v>4.8</v>
      </c>
      <c r="E14" s="81">
        <f t="shared" si="0"/>
        <v>19.2</v>
      </c>
    </row>
    <row r="15" spans="1:5" s="11" customFormat="1" ht="184.5">
      <c r="A15" s="82" t="s">
        <v>37</v>
      </c>
      <c r="B15" s="22" t="s">
        <v>90</v>
      </c>
      <c r="C15" s="21">
        <v>10</v>
      </c>
      <c r="D15" s="21">
        <f>11.92/1000</f>
        <v>0</v>
      </c>
      <c r="E15" s="81">
        <f t="shared" si="0"/>
        <v>0</v>
      </c>
    </row>
    <row r="16" spans="1:5" s="11" customFormat="1" ht="92.25">
      <c r="A16" s="82" t="s">
        <v>15</v>
      </c>
      <c r="B16" s="22" t="s">
        <v>91</v>
      </c>
      <c r="C16" s="21">
        <v>264634.2</v>
      </c>
      <c r="D16" s="21">
        <v>321851.8</v>
      </c>
      <c r="E16" s="81">
        <f t="shared" si="0"/>
        <v>121.6</v>
      </c>
    </row>
    <row r="17" spans="1:5" s="11" customFormat="1" ht="122.25" customHeight="1" hidden="1">
      <c r="A17" s="82" t="s">
        <v>16</v>
      </c>
      <c r="B17" s="22" t="s">
        <v>5</v>
      </c>
      <c r="C17" s="21"/>
      <c r="D17" s="21"/>
      <c r="E17" s="81" t="e">
        <f t="shared" si="0"/>
        <v>#DIV/0!</v>
      </c>
    </row>
    <row r="18" spans="1:5" s="11" customFormat="1" ht="183" customHeight="1" hidden="1">
      <c r="A18" s="82" t="s">
        <v>17</v>
      </c>
      <c r="B18" s="22" t="s">
        <v>6</v>
      </c>
      <c r="C18" s="21"/>
      <c r="D18" s="21"/>
      <c r="E18" s="81" t="e">
        <f t="shared" si="0"/>
        <v>#DIV/0!</v>
      </c>
    </row>
    <row r="19" spans="1:5" s="11" customFormat="1" ht="61.5">
      <c r="A19" s="82" t="s">
        <v>16</v>
      </c>
      <c r="B19" s="20" t="s">
        <v>92</v>
      </c>
      <c r="C19" s="21">
        <v>0</v>
      </c>
      <c r="D19" s="41">
        <v>2880.6</v>
      </c>
      <c r="E19" s="81" t="s">
        <v>39</v>
      </c>
    </row>
    <row r="20" spans="1:5" s="11" customFormat="1" ht="306" customHeight="1" hidden="1">
      <c r="A20" s="82" t="s">
        <v>19</v>
      </c>
      <c r="B20" s="20" t="s">
        <v>7</v>
      </c>
      <c r="C20" s="21"/>
      <c r="D20" s="21"/>
      <c r="E20" s="81" t="e">
        <f aca="true" t="shared" si="1" ref="E20:E27">D20/C20*100</f>
        <v>#DIV/0!</v>
      </c>
    </row>
    <row r="21" spans="1:5" s="11" customFormat="1" ht="244.5" customHeight="1" hidden="1">
      <c r="A21" s="82" t="s">
        <v>20</v>
      </c>
      <c r="B21" s="20" t="s">
        <v>8</v>
      </c>
      <c r="C21" s="21"/>
      <c r="D21" s="21"/>
      <c r="E21" s="81" t="e">
        <f t="shared" si="1"/>
        <v>#DIV/0!</v>
      </c>
    </row>
    <row r="22" spans="1:5" s="11" customFormat="1" ht="61.5">
      <c r="A22" s="82" t="s">
        <v>17</v>
      </c>
      <c r="B22" s="34" t="s">
        <v>36</v>
      </c>
      <c r="C22" s="21">
        <v>323607</v>
      </c>
      <c r="D22" s="21">
        <v>323607</v>
      </c>
      <c r="E22" s="81">
        <f t="shared" si="1"/>
        <v>100</v>
      </c>
    </row>
    <row r="23" spans="1:5" s="11" customFormat="1" ht="183" customHeight="1" hidden="1">
      <c r="A23" s="82" t="s">
        <v>26</v>
      </c>
      <c r="B23" s="34" t="s">
        <v>23</v>
      </c>
      <c r="C23" s="35"/>
      <c r="D23" s="21"/>
      <c r="E23" s="81" t="e">
        <f t="shared" si="1"/>
        <v>#DIV/0!</v>
      </c>
    </row>
    <row r="24" spans="1:5" s="11" customFormat="1" ht="60.75" customHeight="1" hidden="1">
      <c r="A24" s="82" t="s">
        <v>28</v>
      </c>
      <c r="B24" s="34" t="s">
        <v>25</v>
      </c>
      <c r="C24" s="21"/>
      <c r="D24" s="21"/>
      <c r="E24" s="81" t="e">
        <f t="shared" si="1"/>
        <v>#DIV/0!</v>
      </c>
    </row>
    <row r="25" spans="1:5" s="11" customFormat="1" ht="32.25" customHeight="1" hidden="1">
      <c r="A25" s="82" t="s">
        <v>29</v>
      </c>
      <c r="B25" s="34" t="s">
        <v>30</v>
      </c>
      <c r="C25" s="21"/>
      <c r="D25" s="21"/>
      <c r="E25" s="81" t="e">
        <f t="shared" si="1"/>
        <v>#DIV/0!</v>
      </c>
    </row>
    <row r="26" spans="1:5" s="11" customFormat="1" ht="153" customHeight="1" hidden="1">
      <c r="A26" s="82" t="s">
        <v>18</v>
      </c>
      <c r="B26" s="34" t="s">
        <v>31</v>
      </c>
      <c r="C26" s="21"/>
      <c r="D26" s="21"/>
      <c r="E26" s="81" t="e">
        <f t="shared" si="1"/>
        <v>#DIV/0!</v>
      </c>
    </row>
    <row r="27" spans="1:5" s="11" customFormat="1" ht="33">
      <c r="A27" s="82" t="s">
        <v>18</v>
      </c>
      <c r="B27" s="22" t="s">
        <v>97</v>
      </c>
      <c r="C27" s="36">
        <f>C28+C29+C30+C31</f>
        <v>2642153.3</v>
      </c>
      <c r="D27" s="36">
        <f>D28+D29+D30+D31</f>
        <v>2312007.1</v>
      </c>
      <c r="E27" s="81">
        <f t="shared" si="1"/>
        <v>87.5</v>
      </c>
    </row>
    <row r="28" spans="1:5" s="9" customFormat="1" ht="92.25">
      <c r="A28" s="83" t="s">
        <v>41</v>
      </c>
      <c r="B28" s="27" t="s">
        <v>96</v>
      </c>
      <c r="C28" s="61">
        <v>1486804.8</v>
      </c>
      <c r="D28" s="40">
        <v>1224064.4</v>
      </c>
      <c r="E28" s="81">
        <f aca="true" t="shared" si="2" ref="E28:E41">D28/C28*100</f>
        <v>82.3</v>
      </c>
    </row>
    <row r="29" spans="1:5" s="9" customFormat="1" ht="61.5">
      <c r="A29" s="83" t="s">
        <v>42</v>
      </c>
      <c r="B29" s="27" t="s">
        <v>168</v>
      </c>
      <c r="C29" s="61">
        <v>80638.5</v>
      </c>
      <c r="D29" s="40">
        <v>60356.6</v>
      </c>
      <c r="E29" s="81">
        <f t="shared" si="2"/>
        <v>74.8</v>
      </c>
    </row>
    <row r="30" spans="1:5" s="9" customFormat="1" ht="153.75">
      <c r="A30" s="83" t="s">
        <v>100</v>
      </c>
      <c r="B30" s="27" t="s">
        <v>98</v>
      </c>
      <c r="C30" s="61">
        <v>740000</v>
      </c>
      <c r="D30" s="40">
        <v>698310.7</v>
      </c>
      <c r="E30" s="81">
        <f t="shared" si="2"/>
        <v>94.4</v>
      </c>
    </row>
    <row r="31" spans="1:5" s="9" customFormat="1" ht="61.5">
      <c r="A31" s="83" t="s">
        <v>101</v>
      </c>
      <c r="B31" s="27" t="s">
        <v>95</v>
      </c>
      <c r="C31" s="61">
        <f>534710-200000</f>
        <v>334710</v>
      </c>
      <c r="D31" s="40">
        <v>329275.4</v>
      </c>
      <c r="E31" s="81">
        <f t="shared" si="2"/>
        <v>98.4</v>
      </c>
    </row>
    <row r="32" spans="1:6" s="13" customFormat="1" ht="50.25" customHeight="1">
      <c r="A32" s="78" t="s">
        <v>21</v>
      </c>
      <c r="B32" s="23" t="s">
        <v>2</v>
      </c>
      <c r="C32" s="42">
        <f>C34+C35+C36+C37+C45</f>
        <v>9158668</v>
      </c>
      <c r="D32" s="42">
        <f>D34+D35+D36+D37+D45</f>
        <v>8647004.8</v>
      </c>
      <c r="E32" s="79">
        <f>D32/C32*100</f>
        <v>94.41</v>
      </c>
      <c r="F32" s="39"/>
    </row>
    <row r="33" spans="1:5" s="13" customFormat="1" ht="31.5" customHeight="1" hidden="1">
      <c r="A33" s="78"/>
      <c r="B33" s="24" t="s">
        <v>3</v>
      </c>
      <c r="C33" s="31"/>
      <c r="D33" s="31"/>
      <c r="E33" s="81" t="e">
        <f t="shared" si="2"/>
        <v>#DIV/0!</v>
      </c>
    </row>
    <row r="34" spans="1:5" s="13" customFormat="1" ht="120">
      <c r="A34" s="78">
        <v>1</v>
      </c>
      <c r="B34" s="59" t="s">
        <v>33</v>
      </c>
      <c r="C34" s="31">
        <v>268.1</v>
      </c>
      <c r="D34" s="31">
        <v>268.1</v>
      </c>
      <c r="E34" s="84">
        <f t="shared" si="2"/>
        <v>100</v>
      </c>
    </row>
    <row r="35" spans="1:5" s="13" customFormat="1" ht="90">
      <c r="A35" s="85">
        <v>2</v>
      </c>
      <c r="B35" s="38" t="s">
        <v>27</v>
      </c>
      <c r="C35" s="30">
        <v>1198.6</v>
      </c>
      <c r="D35" s="30">
        <v>1093.5</v>
      </c>
      <c r="E35" s="84">
        <f t="shared" si="2"/>
        <v>91.2</v>
      </c>
    </row>
    <row r="36" spans="1:5" s="13" customFormat="1" ht="60">
      <c r="A36" s="85">
        <v>3</v>
      </c>
      <c r="B36" s="38" t="s">
        <v>0</v>
      </c>
      <c r="C36" s="30">
        <v>222607.2</v>
      </c>
      <c r="D36" s="30">
        <v>222607.2</v>
      </c>
      <c r="E36" s="84">
        <f t="shared" si="2"/>
        <v>100</v>
      </c>
    </row>
    <row r="37" spans="1:5" s="13" customFormat="1" ht="120">
      <c r="A37" s="85">
        <v>4</v>
      </c>
      <c r="B37" s="38" t="s">
        <v>102</v>
      </c>
      <c r="C37" s="30">
        <f>SUM(C38)</f>
        <v>133237.7</v>
      </c>
      <c r="D37" s="30">
        <f>SUM(D38)</f>
        <v>112955.8</v>
      </c>
      <c r="E37" s="84">
        <f t="shared" si="2"/>
        <v>84.8</v>
      </c>
    </row>
    <row r="38" spans="1:5" s="13" customFormat="1" ht="123">
      <c r="A38" s="86" t="s">
        <v>106</v>
      </c>
      <c r="B38" s="37" t="s">
        <v>103</v>
      </c>
      <c r="C38" s="28">
        <f>SUM(C40)</f>
        <v>133237.7</v>
      </c>
      <c r="D38" s="28">
        <f>SUM(D40)</f>
        <v>112955.8</v>
      </c>
      <c r="E38" s="81">
        <f t="shared" si="2"/>
        <v>84.8</v>
      </c>
    </row>
    <row r="39" spans="1:5" s="13" customFormat="1" ht="33">
      <c r="A39" s="86"/>
      <c r="B39" s="32" t="s">
        <v>38</v>
      </c>
      <c r="C39" s="29">
        <f>SUM(C42)</f>
        <v>60356.6</v>
      </c>
      <c r="D39" s="29">
        <v>60356.6</v>
      </c>
      <c r="E39" s="81">
        <f t="shared" si="2"/>
        <v>100</v>
      </c>
    </row>
    <row r="40" spans="1:5" s="15" customFormat="1" ht="33">
      <c r="A40" s="82"/>
      <c r="B40" s="32" t="s">
        <v>104</v>
      </c>
      <c r="C40" s="29">
        <v>133237.7</v>
      </c>
      <c r="D40" s="29">
        <f>SUM(D41)</f>
        <v>112955.8</v>
      </c>
      <c r="E40" s="87">
        <f t="shared" si="2"/>
        <v>84.8</v>
      </c>
    </row>
    <row r="41" spans="1:5" s="13" customFormat="1" ht="61.5">
      <c r="A41" s="88" t="s">
        <v>171</v>
      </c>
      <c r="B41" s="37" t="s">
        <v>105</v>
      </c>
      <c r="C41" s="28">
        <v>112955.8</v>
      </c>
      <c r="D41" s="28">
        <v>112955.8</v>
      </c>
      <c r="E41" s="81">
        <f t="shared" si="2"/>
        <v>100</v>
      </c>
    </row>
    <row r="42" spans="1:5" s="13" customFormat="1" ht="33">
      <c r="A42" s="86"/>
      <c r="B42" s="32" t="s">
        <v>38</v>
      </c>
      <c r="C42" s="29">
        <v>60356.6</v>
      </c>
      <c r="D42" s="29">
        <v>60356.6</v>
      </c>
      <c r="E42" s="81">
        <f>D42/C42*100</f>
        <v>100</v>
      </c>
    </row>
    <row r="43" spans="1:5" s="13" customFormat="1" ht="33">
      <c r="A43" s="86" t="s">
        <v>172</v>
      </c>
      <c r="B43" s="34" t="s">
        <v>84</v>
      </c>
      <c r="C43" s="28">
        <v>20281.9</v>
      </c>
      <c r="D43" s="28">
        <v>0</v>
      </c>
      <c r="E43" s="81">
        <f>D43/C43*100</f>
        <v>0</v>
      </c>
    </row>
    <row r="44" spans="1:5" s="13" customFormat="1" ht="33">
      <c r="A44" s="86"/>
      <c r="B44" s="32" t="s">
        <v>38</v>
      </c>
      <c r="C44" s="29">
        <v>20281.9</v>
      </c>
      <c r="D44" s="29">
        <v>0</v>
      </c>
      <c r="E44" s="81">
        <f>D44/C44*100</f>
        <v>0</v>
      </c>
    </row>
    <row r="45" spans="1:5" s="13" customFormat="1" ht="60">
      <c r="A45" s="89" t="s">
        <v>54</v>
      </c>
      <c r="B45" s="58" t="s">
        <v>80</v>
      </c>
      <c r="C45" s="62">
        <f>SUM(C47,C84,C128:C133,C139)</f>
        <v>8801356.4</v>
      </c>
      <c r="D45" s="62">
        <f>SUM(D47,D84,D128:D133,D139)</f>
        <v>8310080.2</v>
      </c>
      <c r="E45" s="84">
        <f>D45/C45*100</f>
        <v>94.4</v>
      </c>
    </row>
    <row r="46" spans="1:5" s="13" customFormat="1" ht="33">
      <c r="A46" s="90"/>
      <c r="B46" s="56" t="s">
        <v>81</v>
      </c>
      <c r="C46" s="63"/>
      <c r="D46" s="64"/>
      <c r="E46" s="81"/>
    </row>
    <row r="47" spans="1:5" s="13" customFormat="1" ht="60">
      <c r="A47" s="89" t="s">
        <v>55</v>
      </c>
      <c r="B47" s="48" t="s">
        <v>46</v>
      </c>
      <c r="C47" s="65">
        <f>SUM(C51,C79)</f>
        <v>1908127.4</v>
      </c>
      <c r="D47" s="65">
        <v>1594399.6</v>
      </c>
      <c r="E47" s="84">
        <f aca="true" t="shared" si="3" ref="E47:E109">D47/C47*100</f>
        <v>83.6</v>
      </c>
    </row>
    <row r="48" spans="1:5" s="13" customFormat="1" ht="92.25">
      <c r="A48" s="90"/>
      <c r="B48" s="49" t="s">
        <v>65</v>
      </c>
      <c r="C48" s="66">
        <f>SUM(C57)</f>
        <v>431912.6</v>
      </c>
      <c r="D48" s="66">
        <v>282976.9</v>
      </c>
      <c r="E48" s="81">
        <f t="shared" si="3"/>
        <v>65.5</v>
      </c>
    </row>
    <row r="49" spans="1:5" s="13" customFormat="1" ht="92.25">
      <c r="A49" s="90"/>
      <c r="B49" s="49" t="s">
        <v>78</v>
      </c>
      <c r="C49" s="66">
        <f>SUM(C53,C55,C79)</f>
        <v>853804.8</v>
      </c>
      <c r="D49" s="66">
        <v>698310.7</v>
      </c>
      <c r="E49" s="81">
        <f t="shared" si="3"/>
        <v>81.8</v>
      </c>
    </row>
    <row r="50" spans="1:5" s="13" customFormat="1" ht="33">
      <c r="A50" s="90"/>
      <c r="B50" s="50" t="s">
        <v>40</v>
      </c>
      <c r="C50" s="67"/>
      <c r="D50" s="64"/>
      <c r="E50" s="81"/>
    </row>
    <row r="51" spans="1:5" s="13" customFormat="1" ht="33">
      <c r="A51" s="91" t="s">
        <v>56</v>
      </c>
      <c r="B51" s="51" t="s">
        <v>45</v>
      </c>
      <c r="C51" s="68">
        <f>SUM(C52,C54,C56,C58:C78)</f>
        <v>1668127.4</v>
      </c>
      <c r="D51" s="68">
        <v>1354399.6</v>
      </c>
      <c r="E51" s="84">
        <f t="shared" si="3"/>
        <v>81.2</v>
      </c>
    </row>
    <row r="52" spans="1:5" s="13" customFormat="1" ht="61.5">
      <c r="A52" s="92"/>
      <c r="B52" s="52" t="s">
        <v>107</v>
      </c>
      <c r="C52" s="69">
        <v>512473.4</v>
      </c>
      <c r="D52" s="69">
        <v>356979.4</v>
      </c>
      <c r="E52" s="81">
        <f t="shared" si="3"/>
        <v>69.7</v>
      </c>
    </row>
    <row r="53" spans="1:5" s="13" customFormat="1" ht="61.5">
      <c r="A53" s="90"/>
      <c r="B53" s="49" t="s">
        <v>83</v>
      </c>
      <c r="C53" s="66">
        <v>500000</v>
      </c>
      <c r="D53" s="66">
        <v>344505.9</v>
      </c>
      <c r="E53" s="81">
        <f t="shared" si="3"/>
        <v>68.9</v>
      </c>
    </row>
    <row r="54" spans="1:5" s="13" customFormat="1" ht="61.5">
      <c r="A54" s="90"/>
      <c r="B54" s="52" t="s">
        <v>173</v>
      </c>
      <c r="C54" s="69">
        <v>113804.8</v>
      </c>
      <c r="D54" s="69">
        <v>113804.8</v>
      </c>
      <c r="E54" s="81">
        <f t="shared" si="3"/>
        <v>100</v>
      </c>
    </row>
    <row r="55" spans="1:5" s="13" customFormat="1" ht="61.5">
      <c r="A55" s="90"/>
      <c r="B55" s="49" t="s">
        <v>174</v>
      </c>
      <c r="C55" s="66">
        <v>113804.8</v>
      </c>
      <c r="D55" s="66">
        <v>113804.8</v>
      </c>
      <c r="E55" s="81">
        <f t="shared" si="3"/>
        <v>100</v>
      </c>
    </row>
    <row r="56" spans="1:5" s="13" customFormat="1" ht="61.5">
      <c r="A56" s="92"/>
      <c r="B56" s="52" t="s">
        <v>108</v>
      </c>
      <c r="C56" s="69">
        <v>449863.5</v>
      </c>
      <c r="D56" s="69">
        <v>300927.8</v>
      </c>
      <c r="E56" s="81">
        <f t="shared" si="3"/>
        <v>66.9</v>
      </c>
    </row>
    <row r="57" spans="1:5" s="13" customFormat="1" ht="61.5">
      <c r="A57" s="90"/>
      <c r="B57" s="53" t="s">
        <v>82</v>
      </c>
      <c r="C57" s="66">
        <v>431912.6</v>
      </c>
      <c r="D57" s="66">
        <v>282976.9</v>
      </c>
      <c r="E57" s="81">
        <f t="shared" si="3"/>
        <v>65.5</v>
      </c>
    </row>
    <row r="58" spans="1:5" s="13" customFormat="1" ht="61.5">
      <c r="A58" s="92"/>
      <c r="B58" s="52" t="s">
        <v>62</v>
      </c>
      <c r="C58" s="69">
        <v>114077</v>
      </c>
      <c r="D58" s="69">
        <v>114076.9</v>
      </c>
      <c r="E58" s="81">
        <f t="shared" si="3"/>
        <v>100</v>
      </c>
    </row>
    <row r="59" spans="1:5" s="13" customFormat="1" ht="61.5">
      <c r="A59" s="92"/>
      <c r="B59" s="52" t="s">
        <v>63</v>
      </c>
      <c r="C59" s="69">
        <v>83066.3</v>
      </c>
      <c r="D59" s="69">
        <v>83066.3</v>
      </c>
      <c r="E59" s="81">
        <f t="shared" si="3"/>
        <v>100</v>
      </c>
    </row>
    <row r="60" spans="1:5" s="13" customFormat="1" ht="61.5">
      <c r="A60" s="92"/>
      <c r="B60" s="52" t="s">
        <v>109</v>
      </c>
      <c r="C60" s="69">
        <v>323983.7</v>
      </c>
      <c r="D60" s="69">
        <v>323983.7</v>
      </c>
      <c r="E60" s="81">
        <f t="shared" si="3"/>
        <v>100</v>
      </c>
    </row>
    <row r="61" spans="1:5" s="13" customFormat="1" ht="61.5">
      <c r="A61" s="93"/>
      <c r="B61" s="52" t="s">
        <v>110</v>
      </c>
      <c r="C61" s="69">
        <v>783.2</v>
      </c>
      <c r="D61" s="69">
        <v>0</v>
      </c>
      <c r="E61" s="81">
        <f t="shared" si="3"/>
        <v>0</v>
      </c>
    </row>
    <row r="62" spans="1:5" s="13" customFormat="1" ht="61.5">
      <c r="A62" s="92"/>
      <c r="B62" s="55" t="s">
        <v>111</v>
      </c>
      <c r="C62" s="69">
        <v>5906.5</v>
      </c>
      <c r="D62" s="69">
        <v>5455.9</v>
      </c>
      <c r="E62" s="81">
        <f t="shared" si="3"/>
        <v>92.4</v>
      </c>
    </row>
    <row r="63" spans="1:5" s="13" customFormat="1" ht="33">
      <c r="A63" s="92"/>
      <c r="B63" s="52" t="s">
        <v>112</v>
      </c>
      <c r="C63" s="69">
        <v>81.55</v>
      </c>
      <c r="D63" s="69">
        <v>81.6</v>
      </c>
      <c r="E63" s="81">
        <f t="shared" si="3"/>
        <v>100.1</v>
      </c>
    </row>
    <row r="64" spans="1:5" s="13" customFormat="1" ht="61.5">
      <c r="A64" s="92"/>
      <c r="B64" s="52" t="s">
        <v>113</v>
      </c>
      <c r="C64" s="69">
        <v>910.805</v>
      </c>
      <c r="D64" s="69">
        <v>910.8</v>
      </c>
      <c r="E64" s="81">
        <f t="shared" si="3"/>
        <v>100</v>
      </c>
    </row>
    <row r="65" spans="1:5" s="13" customFormat="1" ht="61.5">
      <c r="A65" s="92"/>
      <c r="B65" s="52" t="s">
        <v>114</v>
      </c>
      <c r="C65" s="69">
        <v>3540.83</v>
      </c>
      <c r="D65" s="69">
        <v>3540.8</v>
      </c>
      <c r="E65" s="81">
        <f t="shared" si="3"/>
        <v>100</v>
      </c>
    </row>
    <row r="66" spans="1:5" s="13" customFormat="1" ht="33">
      <c r="A66" s="92"/>
      <c r="B66" s="52" t="s">
        <v>115</v>
      </c>
      <c r="C66" s="69">
        <v>1491</v>
      </c>
      <c r="D66" s="69">
        <v>1491</v>
      </c>
      <c r="E66" s="81">
        <f t="shared" si="3"/>
        <v>100</v>
      </c>
    </row>
    <row r="67" spans="1:5" s="13" customFormat="1" ht="92.25">
      <c r="A67" s="92"/>
      <c r="B67" s="52" t="s">
        <v>116</v>
      </c>
      <c r="C67" s="69">
        <v>5030.3</v>
      </c>
      <c r="D67" s="69">
        <v>5030.3</v>
      </c>
      <c r="E67" s="81">
        <f t="shared" si="3"/>
        <v>100</v>
      </c>
    </row>
    <row r="68" spans="1:5" s="13" customFormat="1" ht="61.5">
      <c r="A68" s="92"/>
      <c r="B68" s="52" t="s">
        <v>117</v>
      </c>
      <c r="C68" s="69">
        <v>10406</v>
      </c>
      <c r="D68" s="69">
        <v>10406</v>
      </c>
      <c r="E68" s="81">
        <f t="shared" si="3"/>
        <v>100</v>
      </c>
    </row>
    <row r="69" spans="1:5" s="13" customFormat="1" ht="61.5">
      <c r="A69" s="92"/>
      <c r="B69" s="52" t="s">
        <v>118</v>
      </c>
      <c r="C69" s="69">
        <v>9155.4</v>
      </c>
      <c r="D69" s="69">
        <v>9155.3</v>
      </c>
      <c r="E69" s="81">
        <f t="shared" si="3"/>
        <v>100</v>
      </c>
    </row>
    <row r="70" spans="1:5" s="13" customFormat="1" ht="61.5">
      <c r="A70" s="92"/>
      <c r="B70" s="52" t="s">
        <v>119</v>
      </c>
      <c r="C70" s="69">
        <v>10730.6</v>
      </c>
      <c r="D70" s="69">
        <v>10730.6</v>
      </c>
      <c r="E70" s="81">
        <f t="shared" si="3"/>
        <v>100</v>
      </c>
    </row>
    <row r="71" spans="1:5" s="13" customFormat="1" ht="92.25">
      <c r="A71" s="92"/>
      <c r="B71" s="52" t="s">
        <v>64</v>
      </c>
      <c r="C71" s="69">
        <v>10335.1</v>
      </c>
      <c r="D71" s="69">
        <v>10335.1</v>
      </c>
      <c r="E71" s="81">
        <f t="shared" si="3"/>
        <v>100</v>
      </c>
    </row>
    <row r="72" spans="1:5" s="13" customFormat="1" ht="92.25">
      <c r="A72" s="92"/>
      <c r="B72" s="52" t="s">
        <v>120</v>
      </c>
      <c r="C72" s="69">
        <v>1438.2</v>
      </c>
      <c r="D72" s="69">
        <v>682.4</v>
      </c>
      <c r="E72" s="81">
        <f t="shared" si="3"/>
        <v>47.4</v>
      </c>
    </row>
    <row r="73" spans="1:5" s="13" customFormat="1" ht="61.5">
      <c r="A73" s="92"/>
      <c r="B73" s="52" t="s">
        <v>121</v>
      </c>
      <c r="C73" s="69">
        <v>1527.1</v>
      </c>
      <c r="D73" s="69">
        <v>755.4</v>
      </c>
      <c r="E73" s="81">
        <f t="shared" si="3"/>
        <v>49.5</v>
      </c>
    </row>
    <row r="74" spans="1:5" s="13" customFormat="1" ht="92.25">
      <c r="A74" s="92"/>
      <c r="B74" s="52" t="s">
        <v>122</v>
      </c>
      <c r="C74" s="69">
        <v>1422</v>
      </c>
      <c r="D74" s="69">
        <v>705.3</v>
      </c>
      <c r="E74" s="81">
        <f t="shared" si="3"/>
        <v>49.6</v>
      </c>
    </row>
    <row r="75" spans="1:5" s="13" customFormat="1" ht="92.25">
      <c r="A75" s="92"/>
      <c r="B75" s="52" t="s">
        <v>58</v>
      </c>
      <c r="C75" s="69">
        <v>856.24</v>
      </c>
      <c r="D75" s="69">
        <v>856.2</v>
      </c>
      <c r="E75" s="81">
        <f t="shared" si="3"/>
        <v>100</v>
      </c>
    </row>
    <row r="76" spans="1:5" s="13" customFormat="1" ht="92.25">
      <c r="A76" s="92"/>
      <c r="B76" s="52" t="s">
        <v>123</v>
      </c>
      <c r="C76" s="69">
        <v>1423.32</v>
      </c>
      <c r="D76" s="69">
        <v>653.1</v>
      </c>
      <c r="E76" s="81">
        <f t="shared" si="3"/>
        <v>45.9</v>
      </c>
    </row>
    <row r="77" spans="1:5" s="13" customFormat="1" ht="92.25">
      <c r="A77" s="92"/>
      <c r="B77" s="52" t="s">
        <v>124</v>
      </c>
      <c r="C77" s="69">
        <v>1505.74</v>
      </c>
      <c r="D77" s="69">
        <v>770.9</v>
      </c>
      <c r="E77" s="81">
        <f t="shared" si="3"/>
        <v>51.2</v>
      </c>
    </row>
    <row r="78" spans="1:5" s="13" customFormat="1" ht="61.5">
      <c r="A78" s="90"/>
      <c r="B78" s="52" t="s">
        <v>59</v>
      </c>
      <c r="C78" s="69">
        <v>4314.8</v>
      </c>
      <c r="D78" s="69">
        <v>0</v>
      </c>
      <c r="E78" s="81">
        <f t="shared" si="3"/>
        <v>0</v>
      </c>
    </row>
    <row r="79" spans="1:5" s="13" customFormat="1" ht="60">
      <c r="A79" s="91" t="s">
        <v>57</v>
      </c>
      <c r="B79" s="54" t="s">
        <v>79</v>
      </c>
      <c r="C79" s="68">
        <f>SUM(C80,C82)</f>
        <v>240000</v>
      </c>
      <c r="D79" s="68">
        <v>240000</v>
      </c>
      <c r="E79" s="81">
        <f t="shared" si="3"/>
        <v>100</v>
      </c>
    </row>
    <row r="80" spans="1:5" s="13" customFormat="1" ht="61.5">
      <c r="A80" s="90"/>
      <c r="B80" s="71" t="s">
        <v>125</v>
      </c>
      <c r="C80" s="67">
        <v>135800</v>
      </c>
      <c r="D80" s="67">
        <v>135800</v>
      </c>
      <c r="E80" s="81">
        <f t="shared" si="3"/>
        <v>100</v>
      </c>
    </row>
    <row r="81" spans="1:5" s="13" customFormat="1" ht="61.5">
      <c r="A81" s="90"/>
      <c r="B81" s="49" t="s">
        <v>83</v>
      </c>
      <c r="C81" s="66">
        <v>135800</v>
      </c>
      <c r="D81" s="66">
        <v>135800</v>
      </c>
      <c r="E81" s="81">
        <f t="shared" si="3"/>
        <v>100</v>
      </c>
    </row>
    <row r="82" spans="1:5" s="13" customFormat="1" ht="61.5">
      <c r="A82" s="90"/>
      <c r="B82" s="71" t="s">
        <v>125</v>
      </c>
      <c r="C82" s="67">
        <v>104200</v>
      </c>
      <c r="D82" s="67">
        <v>104200</v>
      </c>
      <c r="E82" s="81">
        <f t="shared" si="3"/>
        <v>100</v>
      </c>
    </row>
    <row r="83" spans="1:5" s="13" customFormat="1" ht="61.5">
      <c r="A83" s="90"/>
      <c r="B83" s="49" t="s">
        <v>83</v>
      </c>
      <c r="C83" s="66">
        <v>104200</v>
      </c>
      <c r="D83" s="66">
        <v>104200</v>
      </c>
      <c r="E83" s="81">
        <f t="shared" si="3"/>
        <v>100</v>
      </c>
    </row>
    <row r="84" spans="1:5" s="13" customFormat="1" ht="60">
      <c r="A84" s="89" t="s">
        <v>155</v>
      </c>
      <c r="B84" s="48" t="s">
        <v>47</v>
      </c>
      <c r="C84" s="65">
        <f>SUM(C87,C96)</f>
        <v>2783305</v>
      </c>
      <c r="D84" s="65">
        <v>2759263.7</v>
      </c>
      <c r="E84" s="84">
        <f t="shared" si="3"/>
        <v>99.1</v>
      </c>
    </row>
    <row r="85" spans="1:5" s="13" customFormat="1" ht="92.25">
      <c r="A85" s="90"/>
      <c r="B85" s="49" t="s">
        <v>65</v>
      </c>
      <c r="C85" s="66">
        <f>SUM(C97)</f>
        <v>180150</v>
      </c>
      <c r="D85" s="66">
        <v>180150</v>
      </c>
      <c r="E85" s="81">
        <f t="shared" si="3"/>
        <v>100</v>
      </c>
    </row>
    <row r="86" spans="1:5" s="13" customFormat="1" ht="33">
      <c r="A86" s="90"/>
      <c r="B86" s="56" t="s">
        <v>66</v>
      </c>
      <c r="C86" s="67"/>
      <c r="D86" s="64"/>
      <c r="E86" s="81"/>
    </row>
    <row r="87" spans="1:5" s="13" customFormat="1" ht="33">
      <c r="A87" s="89" t="s">
        <v>156</v>
      </c>
      <c r="B87" s="57" t="s">
        <v>48</v>
      </c>
      <c r="C87" s="68">
        <f>SUM(C89:C95)</f>
        <v>127232</v>
      </c>
      <c r="D87" s="68">
        <v>115076.4</v>
      </c>
      <c r="E87" s="84">
        <f t="shared" si="3"/>
        <v>90.4</v>
      </c>
    </row>
    <row r="88" spans="1:5" s="13" customFormat="1" ht="33">
      <c r="A88" s="90"/>
      <c r="B88" s="56" t="s">
        <v>66</v>
      </c>
      <c r="C88" s="67"/>
      <c r="D88" s="64"/>
      <c r="E88" s="81"/>
    </row>
    <row r="89" spans="1:5" s="13" customFormat="1" ht="61.5">
      <c r="A89" s="92"/>
      <c r="B89" s="52" t="s">
        <v>126</v>
      </c>
      <c r="C89" s="69">
        <v>108772.9</v>
      </c>
      <c r="D89" s="69">
        <v>108772.9</v>
      </c>
      <c r="E89" s="81">
        <f t="shared" si="3"/>
        <v>100</v>
      </c>
    </row>
    <row r="90" spans="1:5" s="13" customFormat="1" ht="61.5">
      <c r="A90" s="92"/>
      <c r="B90" s="52" t="s">
        <v>85</v>
      </c>
      <c r="C90" s="69">
        <v>1914.665</v>
      </c>
      <c r="D90" s="69">
        <v>1914.7</v>
      </c>
      <c r="E90" s="81">
        <f t="shared" si="3"/>
        <v>100</v>
      </c>
    </row>
    <row r="91" spans="1:5" s="13" customFormat="1" ht="61.5">
      <c r="A91" s="92"/>
      <c r="B91" s="52" t="s">
        <v>127</v>
      </c>
      <c r="C91" s="69">
        <v>3687.3</v>
      </c>
      <c r="D91" s="69">
        <v>3687.3</v>
      </c>
      <c r="E91" s="81">
        <f t="shared" si="3"/>
        <v>100</v>
      </c>
    </row>
    <row r="92" spans="1:5" s="13" customFormat="1" ht="61.5">
      <c r="A92" s="92"/>
      <c r="B92" s="52" t="s">
        <v>128</v>
      </c>
      <c r="C92" s="69">
        <v>2836.5</v>
      </c>
      <c r="D92" s="69">
        <v>0</v>
      </c>
      <c r="E92" s="81">
        <f t="shared" si="3"/>
        <v>0</v>
      </c>
    </row>
    <row r="93" spans="1:5" s="13" customFormat="1" ht="61.5">
      <c r="A93" s="92"/>
      <c r="B93" s="52" t="s">
        <v>129</v>
      </c>
      <c r="C93" s="69">
        <v>347.2</v>
      </c>
      <c r="D93" s="69">
        <v>347.2</v>
      </c>
      <c r="E93" s="81">
        <f t="shared" si="3"/>
        <v>100</v>
      </c>
    </row>
    <row r="94" spans="1:5" s="13" customFormat="1" ht="61.5">
      <c r="A94" s="92"/>
      <c r="B94" s="52" t="s">
        <v>130</v>
      </c>
      <c r="C94" s="69">
        <v>354.4</v>
      </c>
      <c r="D94" s="69">
        <v>354.3</v>
      </c>
      <c r="E94" s="81">
        <f t="shared" si="3"/>
        <v>100</v>
      </c>
    </row>
    <row r="95" spans="1:5" s="13" customFormat="1" ht="33">
      <c r="A95" s="92"/>
      <c r="B95" s="52" t="s">
        <v>131</v>
      </c>
      <c r="C95" s="69">
        <v>9319</v>
      </c>
      <c r="D95" s="69">
        <v>0</v>
      </c>
      <c r="E95" s="81">
        <f t="shared" si="3"/>
        <v>0</v>
      </c>
    </row>
    <row r="96" spans="1:5" s="13" customFormat="1" ht="33">
      <c r="A96" s="89" t="s">
        <v>157</v>
      </c>
      <c r="B96" s="57" t="s">
        <v>49</v>
      </c>
      <c r="C96" s="68">
        <f>SUM(C99,C101,C103,C105:C127)</f>
        <v>2656073</v>
      </c>
      <c r="D96" s="68">
        <v>2644187.3</v>
      </c>
      <c r="E96" s="84">
        <f t="shared" si="3"/>
        <v>99.6</v>
      </c>
    </row>
    <row r="97" spans="1:5" s="13" customFormat="1" ht="61.5">
      <c r="A97" s="94"/>
      <c r="B97" s="53" t="s">
        <v>82</v>
      </c>
      <c r="C97" s="66">
        <f>SUM(C100,C102,C104)</f>
        <v>180150</v>
      </c>
      <c r="D97" s="66">
        <v>180150</v>
      </c>
      <c r="E97" s="81">
        <f t="shared" si="3"/>
        <v>100</v>
      </c>
    </row>
    <row r="98" spans="1:5" s="13" customFormat="1" ht="33">
      <c r="A98" s="94"/>
      <c r="B98" s="56" t="s">
        <v>66</v>
      </c>
      <c r="C98" s="67"/>
      <c r="D98" s="64"/>
      <c r="E98" s="81"/>
    </row>
    <row r="99" spans="1:5" s="13" customFormat="1" ht="33">
      <c r="A99" s="95" t="s">
        <v>67</v>
      </c>
      <c r="B99" s="52" t="s">
        <v>132</v>
      </c>
      <c r="C99" s="69">
        <v>76678.5</v>
      </c>
      <c r="D99" s="69">
        <v>76678.5</v>
      </c>
      <c r="E99" s="81">
        <f t="shared" si="3"/>
        <v>100</v>
      </c>
    </row>
    <row r="100" spans="1:5" s="13" customFormat="1" ht="33">
      <c r="A100" s="94"/>
      <c r="B100" s="53" t="s">
        <v>43</v>
      </c>
      <c r="C100" s="70">
        <v>75617.4</v>
      </c>
      <c r="D100" s="70">
        <v>75617.4</v>
      </c>
      <c r="E100" s="81">
        <f t="shared" si="3"/>
        <v>100</v>
      </c>
    </row>
    <row r="101" spans="1:5" s="13" customFormat="1" ht="61.5">
      <c r="A101" s="94"/>
      <c r="B101" s="52" t="s">
        <v>133</v>
      </c>
      <c r="C101" s="69">
        <v>30275.7</v>
      </c>
      <c r="D101" s="69">
        <v>30275.7</v>
      </c>
      <c r="E101" s="81">
        <f t="shared" si="3"/>
        <v>100</v>
      </c>
    </row>
    <row r="102" spans="1:5" s="13" customFormat="1" ht="33">
      <c r="A102" s="94"/>
      <c r="B102" s="53" t="s">
        <v>43</v>
      </c>
      <c r="C102" s="70">
        <v>24532.6</v>
      </c>
      <c r="D102" s="70">
        <v>24532.6</v>
      </c>
      <c r="E102" s="81">
        <f t="shared" si="3"/>
        <v>100</v>
      </c>
    </row>
    <row r="103" spans="1:5" s="13" customFormat="1" ht="61.5">
      <c r="A103" s="95" t="s">
        <v>67</v>
      </c>
      <c r="B103" s="52" t="s">
        <v>134</v>
      </c>
      <c r="C103" s="69">
        <v>955518.2</v>
      </c>
      <c r="D103" s="69">
        <v>955518.2</v>
      </c>
      <c r="E103" s="81">
        <f t="shared" si="3"/>
        <v>100</v>
      </c>
    </row>
    <row r="104" spans="1:5" s="13" customFormat="1" ht="33">
      <c r="A104" s="94"/>
      <c r="B104" s="53" t="s">
        <v>43</v>
      </c>
      <c r="C104" s="70">
        <v>80000</v>
      </c>
      <c r="D104" s="66">
        <v>80000</v>
      </c>
      <c r="E104" s="81">
        <f t="shared" si="3"/>
        <v>100</v>
      </c>
    </row>
    <row r="105" spans="1:5" s="13" customFormat="1" ht="61.5">
      <c r="A105" s="95"/>
      <c r="B105" s="52" t="s">
        <v>135</v>
      </c>
      <c r="C105" s="69">
        <v>739585.1</v>
      </c>
      <c r="D105" s="69">
        <v>739585.1</v>
      </c>
      <c r="E105" s="81">
        <f t="shared" si="3"/>
        <v>100</v>
      </c>
    </row>
    <row r="106" spans="1:5" s="13" customFormat="1" ht="61.5">
      <c r="A106" s="95" t="s">
        <v>68</v>
      </c>
      <c r="B106" s="52" t="s">
        <v>136</v>
      </c>
      <c r="C106" s="69">
        <v>294877.2</v>
      </c>
      <c r="D106" s="69">
        <v>294877.2</v>
      </c>
      <c r="E106" s="81">
        <f t="shared" si="3"/>
        <v>100</v>
      </c>
    </row>
    <row r="107" spans="1:5" s="13" customFormat="1" ht="61.5">
      <c r="A107" s="95"/>
      <c r="B107" s="52" t="s">
        <v>137</v>
      </c>
      <c r="C107" s="69">
        <v>100335.2</v>
      </c>
      <c r="D107" s="69">
        <v>100335.2</v>
      </c>
      <c r="E107" s="81">
        <f t="shared" si="3"/>
        <v>100</v>
      </c>
    </row>
    <row r="108" spans="1:5" s="13" customFormat="1" ht="61.5">
      <c r="A108" s="95"/>
      <c r="B108" s="52" t="s">
        <v>138</v>
      </c>
      <c r="C108" s="69">
        <v>31360.3</v>
      </c>
      <c r="D108" s="69">
        <v>31360.3</v>
      </c>
      <c r="E108" s="81">
        <f t="shared" si="3"/>
        <v>100</v>
      </c>
    </row>
    <row r="109" spans="1:5" s="13" customFormat="1" ht="61.5">
      <c r="A109" s="95"/>
      <c r="B109" s="52" t="s">
        <v>139</v>
      </c>
      <c r="C109" s="69">
        <v>58029.4</v>
      </c>
      <c r="D109" s="69">
        <v>58029.4</v>
      </c>
      <c r="E109" s="81">
        <f t="shared" si="3"/>
        <v>100</v>
      </c>
    </row>
    <row r="110" spans="1:5" s="13" customFormat="1" ht="61.5">
      <c r="A110" s="94" t="s">
        <v>69</v>
      </c>
      <c r="B110" s="52" t="s">
        <v>175</v>
      </c>
      <c r="C110" s="69">
        <v>38371.6</v>
      </c>
      <c r="D110" s="69">
        <v>38371.6</v>
      </c>
      <c r="E110" s="81">
        <f aca="true" t="shared" si="4" ref="E110:E139">D110/C110*100</f>
        <v>100</v>
      </c>
    </row>
    <row r="111" spans="1:5" s="13" customFormat="1" ht="33">
      <c r="A111" s="94"/>
      <c r="B111" s="52" t="s">
        <v>140</v>
      </c>
      <c r="C111" s="69">
        <v>36118.4</v>
      </c>
      <c r="D111" s="69">
        <v>36118.4</v>
      </c>
      <c r="E111" s="81">
        <f t="shared" si="4"/>
        <v>100</v>
      </c>
    </row>
    <row r="112" spans="1:5" s="13" customFormat="1" ht="61.5">
      <c r="A112" s="94"/>
      <c r="B112" s="52" t="s">
        <v>176</v>
      </c>
      <c r="C112" s="69">
        <v>323.4</v>
      </c>
      <c r="D112" s="69">
        <v>323.4</v>
      </c>
      <c r="E112" s="81">
        <f t="shared" si="4"/>
        <v>100</v>
      </c>
    </row>
    <row r="113" spans="1:5" s="13" customFormat="1" ht="61.5">
      <c r="A113" s="94"/>
      <c r="B113" s="52" t="s">
        <v>141</v>
      </c>
      <c r="C113" s="69">
        <v>46360.6</v>
      </c>
      <c r="D113" s="69">
        <v>46360.6</v>
      </c>
      <c r="E113" s="81">
        <f t="shared" si="4"/>
        <v>100</v>
      </c>
    </row>
    <row r="114" spans="1:5" s="13" customFormat="1" ht="61.5">
      <c r="A114" s="94"/>
      <c r="B114" s="52" t="s">
        <v>142</v>
      </c>
      <c r="C114" s="69">
        <v>27734.3</v>
      </c>
      <c r="D114" s="69">
        <v>27734.3</v>
      </c>
      <c r="E114" s="81">
        <f t="shared" si="4"/>
        <v>100</v>
      </c>
    </row>
    <row r="115" spans="1:5" s="13" customFormat="1" ht="61.5">
      <c r="A115" s="94" t="s">
        <v>70</v>
      </c>
      <c r="B115" s="52" t="s">
        <v>143</v>
      </c>
      <c r="C115" s="69">
        <v>10916.4</v>
      </c>
      <c r="D115" s="69">
        <v>10916.4</v>
      </c>
      <c r="E115" s="81">
        <f t="shared" si="4"/>
        <v>100</v>
      </c>
    </row>
    <row r="116" spans="1:5" s="13" customFormat="1" ht="61.5">
      <c r="A116" s="95"/>
      <c r="B116" s="52" t="s">
        <v>144</v>
      </c>
      <c r="C116" s="69">
        <v>35958.8</v>
      </c>
      <c r="D116" s="69">
        <v>35958.8</v>
      </c>
      <c r="E116" s="81">
        <f t="shared" si="4"/>
        <v>100</v>
      </c>
    </row>
    <row r="117" spans="1:5" s="13" customFormat="1" ht="61.5">
      <c r="A117" s="95"/>
      <c r="B117" s="52" t="s">
        <v>145</v>
      </c>
      <c r="C117" s="69">
        <v>25890</v>
      </c>
      <c r="D117" s="69">
        <v>25890</v>
      </c>
      <c r="E117" s="81">
        <f t="shared" si="4"/>
        <v>100</v>
      </c>
    </row>
    <row r="118" spans="1:5" s="13" customFormat="1" ht="61.5">
      <c r="A118" s="95"/>
      <c r="B118" s="52" t="s">
        <v>146</v>
      </c>
      <c r="C118" s="69">
        <v>31439.1</v>
      </c>
      <c r="D118" s="69">
        <v>31439.1</v>
      </c>
      <c r="E118" s="81">
        <f t="shared" si="4"/>
        <v>100</v>
      </c>
    </row>
    <row r="119" spans="1:5" s="13" customFormat="1" ht="61.5">
      <c r="A119" s="94"/>
      <c r="B119" s="52" t="s">
        <v>147</v>
      </c>
      <c r="C119" s="69">
        <v>17240.6</v>
      </c>
      <c r="D119" s="69">
        <v>17240.6</v>
      </c>
      <c r="E119" s="81">
        <f t="shared" si="4"/>
        <v>100</v>
      </c>
    </row>
    <row r="120" spans="1:5" s="13" customFormat="1" ht="61.5">
      <c r="A120" s="94"/>
      <c r="B120" s="52" t="s">
        <v>148</v>
      </c>
      <c r="C120" s="69">
        <v>16584.7</v>
      </c>
      <c r="D120" s="69">
        <v>16584.7</v>
      </c>
      <c r="E120" s="81">
        <f t="shared" si="4"/>
        <v>100</v>
      </c>
    </row>
    <row r="121" spans="1:5" s="13" customFormat="1" ht="61.5">
      <c r="A121" s="94" t="s">
        <v>71</v>
      </c>
      <c r="B121" s="52" t="s">
        <v>149</v>
      </c>
      <c r="C121" s="69">
        <v>28345.8</v>
      </c>
      <c r="D121" s="69">
        <v>28345.8</v>
      </c>
      <c r="E121" s="81">
        <f t="shared" si="4"/>
        <v>100</v>
      </c>
    </row>
    <row r="122" spans="1:5" s="13" customFormat="1" ht="61.5">
      <c r="A122" s="94"/>
      <c r="B122" s="52" t="s">
        <v>150</v>
      </c>
      <c r="C122" s="69">
        <v>22944.4</v>
      </c>
      <c r="D122" s="69">
        <v>22944.4</v>
      </c>
      <c r="E122" s="81">
        <f t="shared" si="4"/>
        <v>100</v>
      </c>
    </row>
    <row r="123" spans="1:5" s="13" customFormat="1" ht="33">
      <c r="A123" s="94"/>
      <c r="B123" s="52" t="s">
        <v>151</v>
      </c>
      <c r="C123" s="69">
        <v>4040.9</v>
      </c>
      <c r="D123" s="69">
        <v>4040.9</v>
      </c>
      <c r="E123" s="81">
        <f t="shared" si="4"/>
        <v>100</v>
      </c>
    </row>
    <row r="124" spans="1:5" s="13" customFormat="1" ht="61.5">
      <c r="A124" s="94"/>
      <c r="B124" s="52" t="s">
        <v>152</v>
      </c>
      <c r="C124" s="69">
        <v>1239.3</v>
      </c>
      <c r="D124" s="69">
        <v>1239.3</v>
      </c>
      <c r="E124" s="81">
        <f t="shared" si="4"/>
        <v>100</v>
      </c>
    </row>
    <row r="125" spans="1:5" s="13" customFormat="1" ht="61.5">
      <c r="A125" s="94"/>
      <c r="B125" s="52" t="s">
        <v>153</v>
      </c>
      <c r="C125" s="69">
        <v>398.6</v>
      </c>
      <c r="D125" s="69">
        <v>398.6</v>
      </c>
      <c r="E125" s="81">
        <f t="shared" si="4"/>
        <v>100</v>
      </c>
    </row>
    <row r="126" spans="1:5" s="13" customFormat="1" ht="92.25">
      <c r="A126" s="94"/>
      <c r="B126" s="52" t="s">
        <v>60</v>
      </c>
      <c r="C126" s="69">
        <v>17570.8</v>
      </c>
      <c r="D126" s="69">
        <v>13620.8</v>
      </c>
      <c r="E126" s="81">
        <f t="shared" si="4"/>
        <v>77.5</v>
      </c>
    </row>
    <row r="127" spans="1:5" s="13" customFormat="1" ht="33">
      <c r="A127" s="90"/>
      <c r="B127" s="37" t="s">
        <v>44</v>
      </c>
      <c r="C127" s="69">
        <v>7935.7</v>
      </c>
      <c r="D127" s="69">
        <v>0</v>
      </c>
      <c r="E127" s="81">
        <f t="shared" si="4"/>
        <v>0</v>
      </c>
    </row>
    <row r="128" spans="1:5" s="13" customFormat="1" ht="60">
      <c r="A128" s="89" t="s">
        <v>158</v>
      </c>
      <c r="B128" s="48" t="s">
        <v>32</v>
      </c>
      <c r="C128" s="62">
        <v>1158335.4</v>
      </c>
      <c r="D128" s="62">
        <v>1154929.9</v>
      </c>
      <c r="E128" s="84">
        <f t="shared" si="4"/>
        <v>99.7</v>
      </c>
    </row>
    <row r="129" spans="1:5" s="13" customFormat="1" ht="60">
      <c r="A129" s="86"/>
      <c r="B129" s="38" t="s">
        <v>50</v>
      </c>
      <c r="C129" s="62">
        <v>135039.7</v>
      </c>
      <c r="D129" s="62">
        <v>133002.1</v>
      </c>
      <c r="E129" s="84">
        <f t="shared" si="4"/>
        <v>98.5</v>
      </c>
    </row>
    <row r="130" spans="1:5" s="13" customFormat="1" ht="60">
      <c r="A130" s="89" t="s">
        <v>159</v>
      </c>
      <c r="B130" s="48" t="s">
        <v>51</v>
      </c>
      <c r="C130" s="62">
        <v>87765.1</v>
      </c>
      <c r="D130" s="62">
        <v>86494.6</v>
      </c>
      <c r="E130" s="84">
        <f t="shared" si="4"/>
        <v>98.6</v>
      </c>
    </row>
    <row r="131" spans="1:5" s="13" customFormat="1" ht="33">
      <c r="A131" s="96" t="s">
        <v>160</v>
      </c>
      <c r="B131" s="58" t="s">
        <v>52</v>
      </c>
      <c r="C131" s="62">
        <v>156499.1</v>
      </c>
      <c r="D131" s="62">
        <v>151982.9</v>
      </c>
      <c r="E131" s="84">
        <f t="shared" si="4"/>
        <v>97.1</v>
      </c>
    </row>
    <row r="132" spans="1:5" s="13" customFormat="1" ht="33">
      <c r="A132" s="96" t="s">
        <v>161</v>
      </c>
      <c r="B132" s="58" t="s">
        <v>154</v>
      </c>
      <c r="C132" s="62">
        <v>49684.2</v>
      </c>
      <c r="D132" s="62">
        <v>49385.2</v>
      </c>
      <c r="E132" s="84">
        <f t="shared" si="4"/>
        <v>99.4</v>
      </c>
    </row>
    <row r="133" spans="1:5" s="13" customFormat="1" ht="33">
      <c r="A133" s="96" t="s">
        <v>162</v>
      </c>
      <c r="B133" s="58" t="s">
        <v>72</v>
      </c>
      <c r="C133" s="65">
        <f>SUM(C135:C138)</f>
        <v>1426953</v>
      </c>
      <c r="D133" s="65">
        <v>1290409.3</v>
      </c>
      <c r="E133" s="84">
        <f t="shared" si="4"/>
        <v>90.4</v>
      </c>
    </row>
    <row r="134" spans="1:5" s="13" customFormat="1" ht="33">
      <c r="A134" s="90"/>
      <c r="B134" s="56" t="s">
        <v>73</v>
      </c>
      <c r="C134" s="67"/>
      <c r="D134" s="64"/>
      <c r="E134" s="81"/>
    </row>
    <row r="135" spans="1:5" s="13" customFormat="1" ht="184.5">
      <c r="A135" s="90" t="s">
        <v>163</v>
      </c>
      <c r="B135" s="55" t="s">
        <v>74</v>
      </c>
      <c r="C135" s="67">
        <v>193552.5</v>
      </c>
      <c r="D135" s="69">
        <v>192518.6</v>
      </c>
      <c r="E135" s="81">
        <f t="shared" si="4"/>
        <v>99.5</v>
      </c>
    </row>
    <row r="136" spans="1:5" s="13" customFormat="1" ht="123">
      <c r="A136" s="90" t="s">
        <v>164</v>
      </c>
      <c r="B136" s="55" t="s">
        <v>53</v>
      </c>
      <c r="C136" s="67">
        <v>604036</v>
      </c>
      <c r="D136" s="64">
        <v>598896.9</v>
      </c>
      <c r="E136" s="81">
        <f t="shared" si="4"/>
        <v>99.1</v>
      </c>
    </row>
    <row r="137" spans="1:5" s="13" customFormat="1" ht="92.25">
      <c r="A137" s="90" t="s">
        <v>165</v>
      </c>
      <c r="B137" s="55" t="s">
        <v>61</v>
      </c>
      <c r="C137" s="67">
        <v>25298.4</v>
      </c>
      <c r="D137" s="69">
        <v>25298.4</v>
      </c>
      <c r="E137" s="81">
        <f t="shared" si="4"/>
        <v>100</v>
      </c>
    </row>
    <row r="138" spans="1:5" s="13" customFormat="1" ht="123">
      <c r="A138" s="90" t="s">
        <v>166</v>
      </c>
      <c r="B138" s="55" t="s">
        <v>75</v>
      </c>
      <c r="C138" s="67">
        <v>604066.1</v>
      </c>
      <c r="D138" s="64">
        <v>473695.4</v>
      </c>
      <c r="E138" s="81">
        <f>D138/C138*100</f>
        <v>78.4</v>
      </c>
    </row>
    <row r="139" spans="1:5" s="13" customFormat="1" ht="90.75" thickBot="1">
      <c r="A139" s="97" t="s">
        <v>167</v>
      </c>
      <c r="B139" s="98" t="s">
        <v>76</v>
      </c>
      <c r="C139" s="99">
        <v>1095647.5</v>
      </c>
      <c r="D139" s="100">
        <v>1090212.9</v>
      </c>
      <c r="E139" s="101">
        <f t="shared" si="4"/>
        <v>99.5</v>
      </c>
    </row>
    <row r="140" spans="1:5" s="13" customFormat="1" ht="33">
      <c r="A140" s="44"/>
      <c r="B140" s="45"/>
      <c r="C140" s="46"/>
      <c r="D140" s="46"/>
      <c r="E140" s="47"/>
    </row>
    <row r="141" spans="1:5" s="13" customFormat="1" ht="24" customHeight="1">
      <c r="A141" s="25"/>
      <c r="B141" s="26"/>
      <c r="C141" s="14"/>
      <c r="D141" s="14"/>
      <c r="E141" s="12"/>
    </row>
    <row r="142" spans="1:5" s="7" customFormat="1" ht="27.75">
      <c r="A142" s="104"/>
      <c r="B142" s="104"/>
      <c r="C142" s="104"/>
      <c r="D142" s="104"/>
      <c r="E142" s="104"/>
    </row>
    <row r="143" spans="1:5" s="10" customFormat="1" ht="81.75" customHeight="1">
      <c r="A143" s="105" t="s">
        <v>177</v>
      </c>
      <c r="B143" s="105"/>
      <c r="D143" s="106" t="s">
        <v>24</v>
      </c>
      <c r="E143" s="106"/>
    </row>
    <row r="144" spans="1:3" s="5" customFormat="1" ht="36.75" customHeight="1">
      <c r="A144" s="4"/>
      <c r="B144" s="4"/>
      <c r="C144" s="4"/>
    </row>
    <row r="145" ht="18.75">
      <c r="D145" s="4"/>
    </row>
  </sheetData>
  <sheetProtection/>
  <mergeCells count="5">
    <mergeCell ref="A2:E2"/>
    <mergeCell ref="A3:E3"/>
    <mergeCell ref="A142:E142"/>
    <mergeCell ref="A143:B143"/>
    <mergeCell ref="D143:E143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u1496</cp:lastModifiedBy>
  <cp:lastPrinted>2021-04-13T06:07:10Z</cp:lastPrinted>
  <dcterms:created xsi:type="dcterms:W3CDTF">2010-10-15T08:44:10Z</dcterms:created>
  <dcterms:modified xsi:type="dcterms:W3CDTF">2021-04-27T10:51:36Z</dcterms:modified>
  <cp:category/>
  <cp:version/>
  <cp:contentType/>
  <cp:contentStatus/>
</cp:coreProperties>
</file>