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90" yWindow="60" windowWidth="13020" windowHeight="7370" activeTab="2"/>
  </bookViews>
  <sheets>
    <sheet name="2023  год" sheetId="3" r:id="rId1"/>
    <sheet name="2022  год" sheetId="2" r:id="rId2"/>
    <sheet name="2021  год" sheetId="1" r:id="rId3"/>
  </sheets>
  <externalReferences>
    <externalReference r:id="rId4"/>
    <externalReference r:id="rId5"/>
  </externalReferences>
  <definedNames>
    <definedName name="БО_min_1">[1]Параметры!$B$5</definedName>
    <definedName name="_xlnm.Print_Titles" localSheetId="2">'2021  год'!$A:$A</definedName>
    <definedName name="_xlnm.Print_Titles" localSheetId="1">'2022  год'!$A:$A</definedName>
    <definedName name="_xlnm.Print_Titles" localSheetId="0">'2023  год'!$A:$A</definedName>
    <definedName name="Н">#REF!</definedName>
    <definedName name="_xlnm.Print_Area" localSheetId="2">'2021  год'!$A$1:$I$33</definedName>
    <definedName name="_xlnm.Print_Area" localSheetId="1">'2022  год'!$A$1:$J$33</definedName>
    <definedName name="_xlnm.Print_Area" localSheetId="0">'2023  год'!$A$1:$J$33</definedName>
    <definedName name="ПД">#REF!</definedName>
    <definedName name="точность_1">[1]Параметры!$B$7</definedName>
  </definedNames>
  <calcPr calcId="125725"/>
</workbook>
</file>

<file path=xl/calcChain.xml><?xml version="1.0" encoding="utf-8"?>
<calcChain xmlns="http://schemas.openxmlformats.org/spreadsheetml/2006/main">
  <c r="I28" i="1"/>
  <c r="H28"/>
  <c r="G28"/>
  <c r="F28"/>
  <c r="I27"/>
  <c r="H27"/>
  <c r="G27"/>
  <c r="F2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I7"/>
  <c r="H7"/>
  <c r="G7"/>
  <c r="F7"/>
  <c r="I28" i="2"/>
  <c r="I27"/>
  <c r="I8"/>
  <c r="I9"/>
  <c r="I10"/>
  <c r="I11"/>
  <c r="I12"/>
  <c r="I13"/>
  <c r="I14"/>
  <c r="I15"/>
  <c r="I16"/>
  <c r="I17"/>
  <c r="I18"/>
  <c r="I19"/>
  <c r="I20"/>
  <c r="I21"/>
  <c r="I22"/>
  <c r="I23"/>
  <c r="I24"/>
  <c r="I7"/>
  <c r="J32"/>
  <c r="H28"/>
  <c r="G28"/>
  <c r="F28"/>
  <c r="H27"/>
  <c r="G27"/>
  <c r="F2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H7"/>
  <c r="G7"/>
  <c r="F7"/>
  <c r="J32" i="3"/>
  <c r="H28"/>
  <c r="G28"/>
  <c r="F28"/>
  <c r="H27"/>
  <c r="G27"/>
  <c r="F2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H7"/>
  <c r="G7"/>
  <c r="F7"/>
  <c r="F29" l="1"/>
  <c r="H29" i="1"/>
  <c r="E8" i="3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7" s="1"/>
  <c r="E28" s="1"/>
  <c r="E8" i="2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7" s="1"/>
  <c r="E28" s="1"/>
  <c r="E8" i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7" s="1"/>
  <c r="E28" s="1"/>
  <c r="F29"/>
  <c r="B28"/>
  <c r="B27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8" i="2"/>
  <c r="B27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8" i="3"/>
  <c r="B27"/>
  <c r="B8"/>
  <c r="B9"/>
  <c r="B10"/>
  <c r="B11"/>
  <c r="B12"/>
  <c r="B13"/>
  <c r="B14"/>
  <c r="B15"/>
  <c r="B16"/>
  <c r="B17"/>
  <c r="B18"/>
  <c r="B19"/>
  <c r="B20"/>
  <c r="B21"/>
  <c r="B22"/>
  <c r="B23"/>
  <c r="B24"/>
  <c r="B7"/>
  <c r="I29"/>
  <c r="H29"/>
  <c r="F29" i="2" l="1"/>
  <c r="F25" i="1"/>
  <c r="F31" s="1"/>
  <c r="F32" s="1"/>
  <c r="H25" i="3"/>
  <c r="H31" s="1"/>
  <c r="H32" s="1"/>
  <c r="F25" i="2"/>
  <c r="H25" i="1"/>
  <c r="H31" s="1"/>
  <c r="H25" i="2"/>
  <c r="I29"/>
  <c r="I25"/>
  <c r="F25" i="3"/>
  <c r="F31" s="1"/>
  <c r="F32" s="1"/>
  <c r="H29" i="2"/>
  <c r="I25" i="3"/>
  <c r="I31" s="1"/>
  <c r="I32" s="1"/>
  <c r="H32" i="1" l="1"/>
  <c r="F33"/>
  <c r="F33" i="3"/>
  <c r="I31" i="2"/>
  <c r="I32" s="1"/>
  <c r="H31"/>
  <c r="H32" s="1"/>
  <c r="F31"/>
  <c r="F32" s="1"/>
  <c r="F33" l="1"/>
  <c r="I25" i="1" l="1"/>
  <c r="I29" l="1"/>
  <c r="I31" s="1"/>
  <c r="I32" s="1"/>
</calcChain>
</file>

<file path=xl/sharedStrings.xml><?xml version="1.0" encoding="utf-8"?>
<sst xmlns="http://schemas.openxmlformats.org/spreadsheetml/2006/main" count="110" uniqueCount="41">
  <si>
    <t>тыс.руб.</t>
  </si>
  <si>
    <t>контингент</t>
  </si>
  <si>
    <t>Сумма отчислений</t>
  </si>
  <si>
    <t>Итого  по  муниципальным  районам</t>
  </si>
  <si>
    <t>Итого  по  городским  округам</t>
  </si>
  <si>
    <t>Всего</t>
  </si>
  <si>
    <t xml:space="preserve">норматив отчислений </t>
  </si>
  <si>
    <t>cумма отчислений</t>
  </si>
  <si>
    <t>Индекс  бюджетных  расходов</t>
  </si>
  <si>
    <t>Бюджетная  обеспеченность  до  распределения  дотации</t>
  </si>
  <si>
    <t>Бюджетная  обеспеченность  после  распределения  дотации</t>
  </si>
  <si>
    <t>Индекс  налогового  потенциала</t>
  </si>
  <si>
    <t>Замена дотации нормативами отчислений от налога на доходы физических лиц</t>
  </si>
  <si>
    <t>Объем  нераспределенной  дотации</t>
  </si>
  <si>
    <t>15,0 % НДФЛ</t>
  </si>
  <si>
    <t xml:space="preserve">Денежная  сумма  дотаций  на  выравнивание  бюджетной  обеспеченности  муниципальных  районов  (городских  округов) 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</si>
  <si>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2021  год  в  соответствии  с  Законом  Липецкой  области  от  27  декабря  2019  года  № 343-ОЗ  "О  бюджетном  процессе  Липецкой  области"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</si>
  <si>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2022  год  в  соответствии  с  Законом  Липецкой  области  от  27  декабря  2019  года  № 343-ОЗ  "О  бюджетном  процессе  Липецкой  области"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</si>
  <si>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2023  год  в  соответствии  с  Законом  Липецкой  области  от  27  декабря  2019  года  № 343-ОЗ  "О  бюджетном  процессе  Липецкой  области"</t>
  </si>
  <si>
    <t>Наименование муниципального образования</t>
  </si>
  <si>
    <t>Воловский  муниципальный  район</t>
  </si>
  <si>
    <t>Грязинский  муниципальный  район</t>
  </si>
  <si>
    <t>Данковский  муниципальный  район</t>
  </si>
  <si>
    <t>Добринский  муниципальный  район</t>
  </si>
  <si>
    <t>Добровский  муниципальный  район</t>
  </si>
  <si>
    <t>Долгоруковский  муниципальный  район</t>
  </si>
  <si>
    <t>Елецкий  муниципальный  район</t>
  </si>
  <si>
    <t>Задонский  муниципальный  район</t>
  </si>
  <si>
    <t>Измалковский  муниципальный  район</t>
  </si>
  <si>
    <t>Краснинский  муниципальный  район</t>
  </si>
  <si>
    <t>Лебедянский  муниципальный  район</t>
  </si>
  <si>
    <t>Лев-Толстовский  муниципальный  район</t>
  </si>
  <si>
    <t>Липецкий  муниципальный  район</t>
  </si>
  <si>
    <t>Становлянский  муниципальный  район</t>
  </si>
  <si>
    <t>Тербунский  муниципальный  район</t>
  </si>
  <si>
    <t>Усманский  муниципальный  район</t>
  </si>
  <si>
    <t>Хлевенский  муниципальный  район</t>
  </si>
  <si>
    <t>Чаплыгинский  муниципальный  район</t>
  </si>
  <si>
    <t>Городской округ город  Елец</t>
  </si>
  <si>
    <t>Городской округ город  Липецк</t>
  </si>
  <si>
    <t>18,57 % НДФЛ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</si>
</sst>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_ ;\-#,##0.0\ "/>
    <numFmt numFmtId="165" formatCode="_-* #,##0.0_р_._-;\-* #,##0.0_р_._-;_-* &quot;-&quot;??_р_._-;_-@_-"/>
    <numFmt numFmtId="166" formatCode="_-* #,##0.0_р_._-;\-* #,##0.0_р_._-;_-* &quot;-&quot;?_р_._-;_-@_-"/>
    <numFmt numFmtId="167" formatCode="#,##0.00000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8D8D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167" fontId="25" fillId="24" borderId="16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6" fillId="8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50">
    <xf numFmtId="0" fontId="0" fillId="0" borderId="0" xfId="0"/>
    <xf numFmtId="43" fontId="21" fillId="0" borderId="16" xfId="44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49" fontId="23" fillId="0" borderId="0" xfId="0" quotePrefix="1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0" fontId="22" fillId="0" borderId="0" xfId="42" applyFont="1" applyFill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3" fillId="0" borderId="0" xfId="0" quotePrefix="1" applyFont="1" applyAlignment="1">
      <alignment vertical="center" wrapText="1"/>
    </xf>
    <xf numFmtId="0" fontId="23" fillId="0" borderId="0" xfId="0" quotePrefix="1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3" fontId="24" fillId="0" borderId="10" xfId="44" applyFont="1" applyFill="1" applyBorder="1" applyAlignment="1">
      <alignment vertical="center"/>
    </xf>
    <xf numFmtId="43" fontId="21" fillId="0" borderId="10" xfId="44" applyNumberFormat="1" applyFont="1" applyBorder="1" applyAlignment="1">
      <alignment vertical="center"/>
    </xf>
    <xf numFmtId="165" fontId="26" fillId="0" borderId="10" xfId="44" applyNumberFormat="1" applyFont="1" applyFill="1" applyBorder="1" applyAlignment="1">
      <alignment vertical="center"/>
    </xf>
    <xf numFmtId="43" fontId="24" fillId="0" borderId="10" xfId="44" applyNumberFormat="1" applyFont="1" applyFill="1" applyBorder="1" applyAlignment="1">
      <alignment vertical="center"/>
    </xf>
    <xf numFmtId="165" fontId="24" fillId="0" borderId="10" xfId="44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3" fontId="26" fillId="0" borderId="10" xfId="44" applyNumberFormat="1" applyFont="1" applyBorder="1" applyAlignment="1">
      <alignment vertical="center"/>
    </xf>
    <xf numFmtId="165" fontId="21" fillId="0" borderId="10" xfId="44" applyNumberFormat="1" applyFont="1" applyFill="1" applyBorder="1" applyAlignment="1">
      <alignment vertical="center"/>
    </xf>
    <xf numFmtId="165" fontId="21" fillId="0" borderId="10" xfId="44" applyNumberFormat="1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65" fontId="21" fillId="0" borderId="0" xfId="44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165" fontId="24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65" fontId="24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165" fontId="21" fillId="0" borderId="0" xfId="0" applyNumberFormat="1" applyFont="1" applyFill="1" applyAlignment="1">
      <alignment vertical="center"/>
    </xf>
    <xf numFmtId="43" fontId="26" fillId="0" borderId="10" xfId="44" applyNumberFormat="1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165" fontId="26" fillId="0" borderId="0" xfId="44" applyNumberFormat="1" applyFont="1" applyFill="1" applyBorder="1" applyAlignment="1">
      <alignment vertical="center"/>
    </xf>
    <xf numFmtId="43" fontId="21" fillId="0" borderId="10" xfId="44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quotePrefix="1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</cellXfs>
  <cellStyles count="46">
    <cellStyle name="(Табликс1):0:3" xfId="1"/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Normal_Расчет дотаций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Стиль 1" xfId="42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Application%20Data/CIFT/Sapphire/XLE0.tmp/&#1056;&#1072;&#1089;&#1095;&#1077;&#1090;%20&#1076;&#1086;&#1090;&#1072;&#1094;&#1080;&#1081;%20(&#1074;&#1089;&#1077;%20&#1052;&#10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20%20%20&#1043;&#1054;&#1044;&#1059;%20-%20&#1053;&#1040;%20%203%20%20&#1043;&#1054;&#1044;&#1040;/&#1055;&#1083;&#1072;&#1085;%20%20&#1088;&#1077;&#1075;&#1091;&#1083;&#1080;&#1088;&#1086;&#1074;&#1072;&#1085;&#1080;&#1103;%20%20&#1052;&#1056;%20%20&#1080;%20%20&#1043;&#1054;%20%20&#1085;&#1072;%20%202021-2023%20%20&#1075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0" refreshError="1"/>
      <sheetData sheetId="1" refreshError="1"/>
      <sheetData sheetId="2" refreshError="1">
        <row r="5">
          <cell r="B5">
            <v>2.7102369917208811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 Хранилища"/>
      <sheetName val="2023  год_последний "/>
      <sheetName val="2022  год_последний"/>
      <sheetName val="2021  год_последний"/>
      <sheetName val="дотация  и  НДФЛ_2021"/>
      <sheetName val="2021  год_короткий"/>
      <sheetName val="2021  год_варианты"/>
      <sheetName val="2021  год_нормативы от НДФЛ"/>
      <sheetName val="2021  год  на  душу  населения"/>
      <sheetName val="НДФЛ  2020 - 2022  годы"/>
      <sheetName val="НДФЛ  2021 - 2023  годы"/>
      <sheetName val="Сравнение  дотации  МР и ГО"/>
      <sheetName val="дефицит  МО"/>
    </sheetNames>
    <sheetDataSet>
      <sheetData sheetId="0"/>
      <sheetData sheetId="1">
        <row r="7">
          <cell r="W7">
            <v>115000</v>
          </cell>
          <cell r="AD7">
            <v>85</v>
          </cell>
          <cell r="AE7">
            <v>97750</v>
          </cell>
        </row>
        <row r="8">
          <cell r="W8">
            <v>1181000</v>
          </cell>
          <cell r="AD8">
            <v>16.27</v>
          </cell>
          <cell r="AE8">
            <v>192140</v>
          </cell>
        </row>
        <row r="9">
          <cell r="W9">
            <v>492500</v>
          </cell>
          <cell r="AD9">
            <v>37.99</v>
          </cell>
          <cell r="AE9">
            <v>187121</v>
          </cell>
        </row>
        <row r="10">
          <cell r="W10">
            <v>343000</v>
          </cell>
          <cell r="AD10">
            <v>37.99</v>
          </cell>
          <cell r="AE10">
            <v>130306.2</v>
          </cell>
        </row>
        <row r="11">
          <cell r="W11">
            <v>256000</v>
          </cell>
          <cell r="AD11">
            <v>67.38</v>
          </cell>
          <cell r="AE11">
            <v>172490.7</v>
          </cell>
        </row>
        <row r="12">
          <cell r="W12">
            <v>193000</v>
          </cell>
          <cell r="AD12">
            <v>73.31</v>
          </cell>
          <cell r="AE12">
            <v>141489.9</v>
          </cell>
        </row>
        <row r="13">
          <cell r="W13">
            <v>427500</v>
          </cell>
          <cell r="AD13">
            <v>47.82</v>
          </cell>
          <cell r="AE13">
            <v>204409.4</v>
          </cell>
        </row>
        <row r="14">
          <cell r="W14">
            <v>394000</v>
          </cell>
          <cell r="AD14">
            <v>61.01</v>
          </cell>
          <cell r="AE14">
            <v>240380.79999999999</v>
          </cell>
        </row>
        <row r="15">
          <cell r="W15">
            <v>167000</v>
          </cell>
          <cell r="AD15">
            <v>75.72</v>
          </cell>
          <cell r="AE15">
            <v>126450</v>
          </cell>
        </row>
        <row r="16">
          <cell r="W16">
            <v>199500</v>
          </cell>
          <cell r="AD16">
            <v>56.54</v>
          </cell>
          <cell r="AE16">
            <v>112800.4</v>
          </cell>
        </row>
        <row r="17">
          <cell r="W17">
            <v>896000</v>
          </cell>
          <cell r="AD17">
            <v>22.8</v>
          </cell>
          <cell r="AE17">
            <v>204315.7</v>
          </cell>
        </row>
        <row r="18">
          <cell r="W18">
            <v>176500</v>
          </cell>
          <cell r="AD18">
            <v>67.34</v>
          </cell>
          <cell r="AE18">
            <v>118851.9</v>
          </cell>
        </row>
        <row r="19">
          <cell r="W19">
            <v>896000</v>
          </cell>
          <cell r="AD19">
            <v>13.05</v>
          </cell>
          <cell r="AE19">
            <v>116953.3</v>
          </cell>
        </row>
        <row r="20">
          <cell r="W20">
            <v>211400</v>
          </cell>
          <cell r="AD20">
            <v>72.5</v>
          </cell>
          <cell r="AE20">
            <v>153269.5</v>
          </cell>
        </row>
        <row r="21">
          <cell r="W21">
            <v>298600</v>
          </cell>
          <cell r="AD21">
            <v>44.91</v>
          </cell>
          <cell r="AE21">
            <v>134104.6</v>
          </cell>
        </row>
        <row r="22">
          <cell r="W22">
            <v>623700</v>
          </cell>
          <cell r="AD22">
            <v>46.99</v>
          </cell>
          <cell r="AE22">
            <v>293074.3</v>
          </cell>
        </row>
        <row r="23">
          <cell r="W23">
            <v>273700</v>
          </cell>
          <cell r="AD23">
            <v>51.12</v>
          </cell>
          <cell r="AE23">
            <v>139928.79999999999</v>
          </cell>
        </row>
        <row r="24">
          <cell r="W24">
            <v>448600</v>
          </cell>
          <cell r="AD24">
            <v>44.38</v>
          </cell>
          <cell r="AE24">
            <v>199104.4</v>
          </cell>
        </row>
        <row r="27">
          <cell r="W27">
            <v>1785000</v>
          </cell>
          <cell r="AD27">
            <v>18.27</v>
          </cell>
          <cell r="AE27">
            <v>326081.7</v>
          </cell>
        </row>
        <row r="28">
          <cell r="W28">
            <v>15212000</v>
          </cell>
          <cell r="AD28">
            <v>2.61</v>
          </cell>
          <cell r="AE28">
            <v>397477.4</v>
          </cell>
        </row>
        <row r="31">
          <cell r="R31">
            <v>0</v>
          </cell>
          <cell r="W31">
            <v>24590000</v>
          </cell>
          <cell r="AE31">
            <v>3688500</v>
          </cell>
          <cell r="AQ31">
            <v>0</v>
          </cell>
        </row>
      </sheetData>
      <sheetData sheetId="2">
        <row r="9">
          <cell r="S9">
            <v>31249.599999999999</v>
          </cell>
          <cell r="Y9">
            <v>113000</v>
          </cell>
          <cell r="AF9">
            <v>85</v>
          </cell>
          <cell r="AG9">
            <v>96050</v>
          </cell>
        </row>
        <row r="10">
          <cell r="S10">
            <v>0</v>
          </cell>
          <cell r="Y10">
            <v>1151000</v>
          </cell>
          <cell r="AF10">
            <v>16.100000000000001</v>
          </cell>
          <cell r="AG10">
            <v>185363.5</v>
          </cell>
        </row>
        <row r="11">
          <cell r="S11">
            <v>53377.3</v>
          </cell>
          <cell r="Y11">
            <v>476000</v>
          </cell>
          <cell r="AF11">
            <v>34.83</v>
          </cell>
          <cell r="AG11">
            <v>165793.60000000001</v>
          </cell>
        </row>
        <row r="12">
          <cell r="S12">
            <v>0</v>
          </cell>
          <cell r="Y12">
            <v>338000</v>
          </cell>
          <cell r="AF12">
            <v>37.56</v>
          </cell>
          <cell r="AG12">
            <v>126951</v>
          </cell>
        </row>
        <row r="13">
          <cell r="S13">
            <v>0</v>
          </cell>
          <cell r="Y13">
            <v>247000</v>
          </cell>
          <cell r="AF13">
            <v>66.33</v>
          </cell>
          <cell r="AG13">
            <v>163825.79999999999</v>
          </cell>
        </row>
        <row r="14">
          <cell r="S14">
            <v>0</v>
          </cell>
          <cell r="Y14">
            <v>183700</v>
          </cell>
          <cell r="AF14">
            <v>70.790000000000006</v>
          </cell>
          <cell r="AG14">
            <v>130050</v>
          </cell>
        </row>
        <row r="15">
          <cell r="S15">
            <v>32260.1</v>
          </cell>
          <cell r="Y15">
            <v>413000</v>
          </cell>
          <cell r="AF15">
            <v>47.46</v>
          </cell>
          <cell r="AG15">
            <v>196017.3</v>
          </cell>
        </row>
        <row r="16">
          <cell r="S16">
            <v>40713.300000000003</v>
          </cell>
          <cell r="Y16">
            <v>378000</v>
          </cell>
          <cell r="AF16">
            <v>60.44</v>
          </cell>
          <cell r="AG16">
            <v>228451.1</v>
          </cell>
        </row>
        <row r="17">
          <cell r="S17">
            <v>0</v>
          </cell>
          <cell r="Y17">
            <v>162500</v>
          </cell>
          <cell r="AF17">
            <v>70.88</v>
          </cell>
          <cell r="AG17">
            <v>115175</v>
          </cell>
        </row>
        <row r="18">
          <cell r="S18">
            <v>24592.5</v>
          </cell>
          <cell r="Y18">
            <v>191200</v>
          </cell>
          <cell r="AF18">
            <v>55.85</v>
          </cell>
          <cell r="AG18">
            <v>106779.7</v>
          </cell>
        </row>
        <row r="19">
          <cell r="S19">
            <v>95269.2</v>
          </cell>
          <cell r="Y19">
            <v>835000</v>
          </cell>
          <cell r="AF19">
            <v>21.53</v>
          </cell>
          <cell r="AG19">
            <v>179750.1</v>
          </cell>
        </row>
        <row r="20">
          <cell r="S20">
            <v>0</v>
          </cell>
          <cell r="Y20">
            <v>176000</v>
          </cell>
          <cell r="AF20">
            <v>63.1</v>
          </cell>
          <cell r="AG20">
            <v>111054</v>
          </cell>
        </row>
        <row r="21">
          <cell r="S21">
            <v>0</v>
          </cell>
          <cell r="Y21">
            <v>835000</v>
          </cell>
          <cell r="AF21">
            <v>13.72</v>
          </cell>
          <cell r="AG21">
            <v>114524</v>
          </cell>
        </row>
        <row r="22">
          <cell r="S22">
            <v>5000</v>
          </cell>
          <cell r="Y22">
            <v>202000</v>
          </cell>
          <cell r="AF22">
            <v>72.069999999999993</v>
          </cell>
          <cell r="AG22">
            <v>145589.5</v>
          </cell>
        </row>
        <row r="23">
          <cell r="S23">
            <v>11440.8</v>
          </cell>
          <cell r="Y23">
            <v>283700</v>
          </cell>
          <cell r="AF23">
            <v>44.24</v>
          </cell>
          <cell r="AG23">
            <v>125497.3</v>
          </cell>
        </row>
        <row r="24">
          <cell r="S24">
            <v>0</v>
          </cell>
          <cell r="Y24">
            <v>553800</v>
          </cell>
          <cell r="AF24">
            <v>49.61</v>
          </cell>
          <cell r="AG24">
            <v>274737.40000000002</v>
          </cell>
        </row>
        <row r="25">
          <cell r="S25">
            <v>30161.5</v>
          </cell>
          <cell r="Y25">
            <v>264000</v>
          </cell>
          <cell r="AF25">
            <v>51.19</v>
          </cell>
          <cell r="AG25">
            <v>135147.9</v>
          </cell>
        </row>
        <row r="26">
          <cell r="S26">
            <v>0</v>
          </cell>
          <cell r="Y26">
            <v>409000</v>
          </cell>
          <cell r="AF26">
            <v>47.84</v>
          </cell>
          <cell r="AG26">
            <v>195685.2</v>
          </cell>
        </row>
        <row r="29">
          <cell r="S29">
            <v>66235.7</v>
          </cell>
          <cell r="Y29">
            <v>1661000</v>
          </cell>
          <cell r="AF29">
            <v>19.27</v>
          </cell>
          <cell r="AG29">
            <v>320119.8</v>
          </cell>
        </row>
        <row r="30">
          <cell r="S30">
            <v>0</v>
          </cell>
          <cell r="Y30">
            <v>14040100</v>
          </cell>
          <cell r="AF30">
            <v>2.2799999999999998</v>
          </cell>
          <cell r="AG30">
            <v>320387.8</v>
          </cell>
        </row>
        <row r="33">
          <cell r="S33">
            <v>390300</v>
          </cell>
          <cell r="Y33">
            <v>22913000</v>
          </cell>
          <cell r="AG33">
            <v>3436950</v>
          </cell>
          <cell r="AV33">
            <v>0</v>
          </cell>
        </row>
      </sheetData>
      <sheetData sheetId="3">
        <row r="10">
          <cell r="W10">
            <v>60061.599999999999</v>
          </cell>
          <cell r="AH10">
            <v>110000</v>
          </cell>
          <cell r="AT10">
            <v>70.27</v>
          </cell>
          <cell r="AU10">
            <v>77297</v>
          </cell>
        </row>
        <row r="11">
          <cell r="W11">
            <v>31183.8</v>
          </cell>
          <cell r="AH11">
            <v>1079000</v>
          </cell>
          <cell r="AT11">
            <v>17.72</v>
          </cell>
          <cell r="AU11">
            <v>191156.3</v>
          </cell>
        </row>
        <row r="12">
          <cell r="W12">
            <v>94696.9</v>
          </cell>
          <cell r="AH12">
            <v>428500</v>
          </cell>
          <cell r="AT12">
            <v>30.8</v>
          </cell>
          <cell r="AU12">
            <v>131972.20000000001</v>
          </cell>
        </row>
        <row r="13">
          <cell r="W13">
            <v>1357.7</v>
          </cell>
          <cell r="AH13">
            <v>334500</v>
          </cell>
          <cell r="AT13">
            <v>45.14</v>
          </cell>
          <cell r="AU13">
            <v>150980.20000000001</v>
          </cell>
        </row>
        <row r="14">
          <cell r="W14">
            <v>60187.6</v>
          </cell>
          <cell r="AH14">
            <v>237700</v>
          </cell>
          <cell r="AT14">
            <v>63.38</v>
          </cell>
          <cell r="AU14">
            <v>150659.1</v>
          </cell>
        </row>
        <row r="15">
          <cell r="W15">
            <v>49830.6</v>
          </cell>
          <cell r="AH15">
            <v>174300</v>
          </cell>
          <cell r="AT15">
            <v>70.959999999999994</v>
          </cell>
          <cell r="AU15">
            <v>123675</v>
          </cell>
        </row>
        <row r="16">
          <cell r="W16">
            <v>2011.4</v>
          </cell>
          <cell r="AH16">
            <v>401600</v>
          </cell>
          <cell r="AT16">
            <v>58.23</v>
          </cell>
          <cell r="AU16">
            <v>233839.2</v>
          </cell>
        </row>
        <row r="17">
          <cell r="W17">
            <v>79103.899999999994</v>
          </cell>
          <cell r="AH17">
            <v>365500</v>
          </cell>
          <cell r="AT17">
            <v>57.2</v>
          </cell>
          <cell r="AU17">
            <v>209065.8</v>
          </cell>
        </row>
        <row r="18">
          <cell r="W18">
            <v>96942.399999999994</v>
          </cell>
          <cell r="AH18">
            <v>157400</v>
          </cell>
          <cell r="AT18">
            <v>70.739999999999995</v>
          </cell>
          <cell r="AU18">
            <v>111350</v>
          </cell>
        </row>
        <row r="19">
          <cell r="W19">
            <v>41962.400000000001</v>
          </cell>
          <cell r="AH19">
            <v>184000</v>
          </cell>
          <cell r="AT19">
            <v>49.01</v>
          </cell>
          <cell r="AU19">
            <v>90177.9</v>
          </cell>
        </row>
        <row r="20">
          <cell r="W20">
            <v>102216.4</v>
          </cell>
          <cell r="AH20">
            <v>778200</v>
          </cell>
          <cell r="AT20">
            <v>20.5</v>
          </cell>
          <cell r="AU20">
            <v>159557.20000000001</v>
          </cell>
        </row>
        <row r="21">
          <cell r="W21">
            <v>23625.3</v>
          </cell>
          <cell r="AH21">
            <v>175400</v>
          </cell>
          <cell r="AT21">
            <v>80.41</v>
          </cell>
          <cell r="AU21">
            <v>141041.60000000001</v>
          </cell>
        </row>
        <row r="22">
          <cell r="W22">
            <v>16757.7</v>
          </cell>
          <cell r="AH22">
            <v>778700</v>
          </cell>
          <cell r="AT22">
            <v>14.45</v>
          </cell>
          <cell r="AU22">
            <v>112555.8</v>
          </cell>
        </row>
        <row r="23">
          <cell r="W23">
            <v>60428.800000000003</v>
          </cell>
          <cell r="AH23">
            <v>198000</v>
          </cell>
          <cell r="AT23">
            <v>58.6</v>
          </cell>
          <cell r="AU23">
            <v>116028.1</v>
          </cell>
        </row>
        <row r="24">
          <cell r="W24">
            <v>1629.5</v>
          </cell>
          <cell r="AH24">
            <v>269300</v>
          </cell>
          <cell r="AT24">
            <v>58.34</v>
          </cell>
          <cell r="AU24">
            <v>157118.39999999999</v>
          </cell>
        </row>
        <row r="25">
          <cell r="W25">
            <v>94501.2</v>
          </cell>
          <cell r="AH25">
            <v>492500</v>
          </cell>
          <cell r="AT25">
            <v>48.86</v>
          </cell>
          <cell r="AU25">
            <v>240644.9</v>
          </cell>
        </row>
        <row r="26">
          <cell r="W26">
            <v>52446.8</v>
          </cell>
          <cell r="AH26">
            <v>254700</v>
          </cell>
          <cell r="AT26">
            <v>55.41</v>
          </cell>
          <cell r="AU26">
            <v>141136.4</v>
          </cell>
        </row>
        <row r="27">
          <cell r="W27">
            <v>2028.9</v>
          </cell>
          <cell r="AH27">
            <v>372000</v>
          </cell>
          <cell r="AT27">
            <v>55.28</v>
          </cell>
          <cell r="AU27">
            <v>205629.7</v>
          </cell>
        </row>
        <row r="30">
          <cell r="W30">
            <v>18619.400000000001</v>
          </cell>
          <cell r="AH30">
            <v>1562700</v>
          </cell>
          <cell r="AT30">
            <v>26.36</v>
          </cell>
          <cell r="AU30">
            <v>411957</v>
          </cell>
        </row>
        <row r="31">
          <cell r="W31">
            <v>190733.7</v>
          </cell>
          <cell r="AH31">
            <v>12984700</v>
          </cell>
          <cell r="AT31">
            <v>6.22</v>
          </cell>
          <cell r="AU31">
            <v>807519.7</v>
          </cell>
        </row>
        <row r="34">
          <cell r="W34">
            <v>1080326</v>
          </cell>
          <cell r="AH34">
            <v>21338700</v>
          </cell>
          <cell r="AU34">
            <v>3963361.5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view="pageBreakPreview" zoomScale="70" zoomScaleNormal="40" zoomScaleSheetLayoutView="70" workbookViewId="0">
      <pane xSplit="1" ySplit="6" topLeftCell="B28" activePane="bottomRight" state="frozen"/>
      <selection pane="topRight" activeCell="C1" sqref="C1"/>
      <selection pane="bottomLeft" activeCell="A5" sqref="A5"/>
      <selection pane="bottomRight" activeCell="G32" sqref="G32"/>
    </sheetView>
  </sheetViews>
  <sheetFormatPr defaultColWidth="9.1796875" defaultRowHeight="15.5"/>
  <cols>
    <col min="1" max="1" width="48.81640625" style="27" customWidth="1"/>
    <col min="2" max="2" width="17.1796875" style="27" customWidth="1"/>
    <col min="3" max="3" width="16.54296875" style="27" customWidth="1"/>
    <col min="4" max="5" width="20.453125" style="20" customWidth="1"/>
    <col min="6" max="6" width="19.453125" style="20" customWidth="1"/>
    <col min="7" max="7" width="16" style="32" customWidth="1"/>
    <col min="8" max="8" width="19.453125" style="32" customWidth="1"/>
    <col min="9" max="9" width="22.81640625" style="32" customWidth="1"/>
    <col min="10" max="10" width="24" style="32" customWidth="1"/>
    <col min="11" max="16384" width="9.1796875" style="32"/>
  </cols>
  <sheetData>
    <row r="2" spans="1:10" s="3" customFormat="1" ht="68.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3" customFormat="1" ht="20.149999999999999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s="3" customFormat="1">
      <c r="A4" s="4"/>
      <c r="B4" s="4"/>
      <c r="C4" s="4"/>
      <c r="D4" s="9"/>
      <c r="E4" s="9"/>
      <c r="F4" s="9"/>
      <c r="G4" s="10"/>
      <c r="H4" s="10"/>
      <c r="I4" s="10"/>
      <c r="J4" s="11" t="s">
        <v>0</v>
      </c>
    </row>
    <row r="5" spans="1:10" s="3" customFormat="1" ht="43.4" customHeight="1">
      <c r="A5" s="46" t="s">
        <v>19</v>
      </c>
      <c r="B5" s="48" t="s">
        <v>11</v>
      </c>
      <c r="C5" s="48" t="s">
        <v>8</v>
      </c>
      <c r="D5" s="41" t="s">
        <v>9</v>
      </c>
      <c r="E5" s="41" t="s">
        <v>10</v>
      </c>
      <c r="F5" s="43" t="s">
        <v>12</v>
      </c>
      <c r="G5" s="44"/>
      <c r="H5" s="45"/>
      <c r="I5" s="41" t="s">
        <v>15</v>
      </c>
      <c r="J5" s="41" t="s">
        <v>13</v>
      </c>
    </row>
    <row r="6" spans="1:10" s="13" customFormat="1" ht="115.5" customHeight="1">
      <c r="A6" s="47"/>
      <c r="B6" s="49"/>
      <c r="C6" s="49"/>
      <c r="D6" s="42"/>
      <c r="E6" s="42"/>
      <c r="F6" s="12" t="s">
        <v>1</v>
      </c>
      <c r="G6" s="12" t="s">
        <v>6</v>
      </c>
      <c r="H6" s="12" t="s">
        <v>7</v>
      </c>
      <c r="I6" s="42"/>
      <c r="J6" s="42"/>
    </row>
    <row r="7" spans="1:10" s="20" customFormat="1" ht="25.4" customHeight="1">
      <c r="A7" s="2" t="s">
        <v>20</v>
      </c>
      <c r="B7" s="14">
        <f t="shared" ref="B7:B24" si="0">C7*D7</f>
        <v>0.82529493564</v>
      </c>
      <c r="C7" s="1">
        <v>1.13628</v>
      </c>
      <c r="D7" s="1">
        <v>0.72631299999999999</v>
      </c>
      <c r="E7" s="39">
        <v>1.55</v>
      </c>
      <c r="F7" s="16">
        <f>'[2]2023  год_последний '!W7</f>
        <v>115000</v>
      </c>
      <c r="G7" s="36">
        <f>'[2]2023  год_последний '!AD7</f>
        <v>85</v>
      </c>
      <c r="H7" s="16">
        <f>'[2]2023  год_последний '!AE7</f>
        <v>97750</v>
      </c>
      <c r="I7" s="16"/>
      <c r="J7" s="22"/>
    </row>
    <row r="8" spans="1:10" s="20" customFormat="1" ht="25.4" customHeight="1">
      <c r="A8" s="2" t="s">
        <v>21</v>
      </c>
      <c r="B8" s="14">
        <f t="shared" si="0"/>
        <v>0.71263728298100004</v>
      </c>
      <c r="C8" s="1">
        <v>0.683423</v>
      </c>
      <c r="D8" s="1">
        <v>1.0427470000000001</v>
      </c>
      <c r="E8" s="21">
        <f t="shared" ref="E8:E24" si="1">E7</f>
        <v>1.55</v>
      </c>
      <c r="F8" s="16">
        <f>'[2]2023  год_последний '!W8</f>
        <v>1181000</v>
      </c>
      <c r="G8" s="36">
        <f>'[2]2023  год_последний '!AD8</f>
        <v>16.27</v>
      </c>
      <c r="H8" s="16">
        <f>'[2]2023  год_последний '!AE8</f>
        <v>192140</v>
      </c>
      <c r="I8" s="16"/>
      <c r="J8" s="22"/>
    </row>
    <row r="9" spans="1:10" s="20" customFormat="1" ht="25.4" customHeight="1">
      <c r="A9" s="2" t="s">
        <v>22</v>
      </c>
      <c r="B9" s="14">
        <f t="shared" si="0"/>
        <v>0.97084685988000008</v>
      </c>
      <c r="C9" s="1">
        <v>0.83455199999999996</v>
      </c>
      <c r="D9" s="1">
        <v>1.1633150000000001</v>
      </c>
      <c r="E9" s="21">
        <f t="shared" si="1"/>
        <v>1.55</v>
      </c>
      <c r="F9" s="16">
        <f>'[2]2023  год_последний '!W9</f>
        <v>492500</v>
      </c>
      <c r="G9" s="36">
        <f>'[2]2023  год_последний '!AD9</f>
        <v>37.99</v>
      </c>
      <c r="H9" s="16">
        <f>'[2]2023  год_последний '!AE9</f>
        <v>187121</v>
      </c>
      <c r="I9" s="16"/>
      <c r="J9" s="22"/>
    </row>
    <row r="10" spans="1:10" s="20" customFormat="1" ht="25.4" customHeight="1">
      <c r="A10" s="2" t="s">
        <v>23</v>
      </c>
      <c r="B10" s="14">
        <f t="shared" si="0"/>
        <v>0.70907079957000008</v>
      </c>
      <c r="C10" s="1">
        <v>0.86918300000000004</v>
      </c>
      <c r="D10" s="1">
        <v>0.81579000000000002</v>
      </c>
      <c r="E10" s="21">
        <f t="shared" si="1"/>
        <v>1.55</v>
      </c>
      <c r="F10" s="16">
        <f>'[2]2023  год_последний '!W10</f>
        <v>343000</v>
      </c>
      <c r="G10" s="36">
        <f>'[2]2023  год_последний '!AD10</f>
        <v>37.99</v>
      </c>
      <c r="H10" s="16">
        <f>'[2]2023  год_последний '!AE10</f>
        <v>130306.2</v>
      </c>
      <c r="I10" s="16"/>
      <c r="J10" s="22"/>
    </row>
    <row r="11" spans="1:10" s="20" customFormat="1" ht="25.4" customHeight="1">
      <c r="A11" s="2" t="s">
        <v>24</v>
      </c>
      <c r="B11" s="14">
        <f t="shared" si="0"/>
        <v>0.601803957768</v>
      </c>
      <c r="C11" s="1">
        <v>0.87640799999999996</v>
      </c>
      <c r="D11" s="1">
        <v>0.68667100000000003</v>
      </c>
      <c r="E11" s="21">
        <f t="shared" si="1"/>
        <v>1.55</v>
      </c>
      <c r="F11" s="16">
        <f>'[2]2023  год_последний '!W11</f>
        <v>256000</v>
      </c>
      <c r="G11" s="36">
        <f>'[2]2023  год_последний '!AD11</f>
        <v>67.38</v>
      </c>
      <c r="H11" s="16">
        <f>'[2]2023  год_последний '!AE11</f>
        <v>172490.7</v>
      </c>
      <c r="I11" s="16"/>
      <c r="J11" s="22"/>
    </row>
    <row r="12" spans="1:10" s="20" customFormat="1" ht="25.4" customHeight="1">
      <c r="A12" s="2" t="s">
        <v>25</v>
      </c>
      <c r="B12" s="14">
        <f t="shared" si="0"/>
        <v>0.67734484947499995</v>
      </c>
      <c r="C12" s="1">
        <v>1.0204249999999999</v>
      </c>
      <c r="D12" s="1">
        <v>0.66378700000000002</v>
      </c>
      <c r="E12" s="21">
        <f t="shared" si="1"/>
        <v>1.55</v>
      </c>
      <c r="F12" s="16">
        <f>'[2]2023  год_последний '!W12</f>
        <v>193000</v>
      </c>
      <c r="G12" s="36">
        <f>'[2]2023  год_последний '!AD12</f>
        <v>73.31</v>
      </c>
      <c r="H12" s="16">
        <f>'[2]2023  год_последний '!AE12</f>
        <v>141489.9</v>
      </c>
      <c r="I12" s="16"/>
      <c r="J12" s="22"/>
    </row>
    <row r="13" spans="1:10" s="20" customFormat="1" ht="25.4" customHeight="1">
      <c r="A13" s="2" t="s">
        <v>26</v>
      </c>
      <c r="B13" s="14">
        <f t="shared" si="0"/>
        <v>0.62139591579599995</v>
      </c>
      <c r="C13" s="1">
        <v>0.842781</v>
      </c>
      <c r="D13" s="1">
        <v>0.73731599999999997</v>
      </c>
      <c r="E13" s="21">
        <f t="shared" si="1"/>
        <v>1.55</v>
      </c>
      <c r="F13" s="16">
        <f>'[2]2023  год_последний '!W13</f>
        <v>427500</v>
      </c>
      <c r="G13" s="36">
        <f>'[2]2023  год_последний '!AD13</f>
        <v>47.82</v>
      </c>
      <c r="H13" s="16">
        <f>'[2]2023  год_последний '!AE13</f>
        <v>204409.4</v>
      </c>
      <c r="I13" s="16"/>
      <c r="J13" s="22"/>
    </row>
    <row r="14" spans="1:10" s="20" customFormat="1" ht="25.4" customHeight="1">
      <c r="A14" s="2" t="s">
        <v>27</v>
      </c>
      <c r="B14" s="14">
        <f t="shared" si="0"/>
        <v>0.57869736173499997</v>
      </c>
      <c r="C14" s="1">
        <v>0.88824700000000001</v>
      </c>
      <c r="D14" s="1">
        <v>0.651505</v>
      </c>
      <c r="E14" s="21">
        <f t="shared" si="1"/>
        <v>1.55</v>
      </c>
      <c r="F14" s="16">
        <f>'[2]2023  год_последний '!W14</f>
        <v>394000</v>
      </c>
      <c r="G14" s="36">
        <f>'[2]2023  год_последний '!AD14</f>
        <v>61.01</v>
      </c>
      <c r="H14" s="16">
        <f>'[2]2023  год_последний '!AE14</f>
        <v>240380.79999999999</v>
      </c>
      <c r="I14" s="16"/>
      <c r="J14" s="22"/>
    </row>
    <row r="15" spans="1:10" s="20" customFormat="1" ht="25.4" customHeight="1">
      <c r="A15" s="2" t="s">
        <v>28</v>
      </c>
      <c r="B15" s="14">
        <f t="shared" si="0"/>
        <v>0.62765338060800013</v>
      </c>
      <c r="C15" s="1">
        <v>1.0103040000000001</v>
      </c>
      <c r="D15" s="1">
        <v>0.62125200000000003</v>
      </c>
      <c r="E15" s="21">
        <f t="shared" si="1"/>
        <v>1.55</v>
      </c>
      <c r="F15" s="16">
        <f>'[2]2023  год_последний '!W15</f>
        <v>167000</v>
      </c>
      <c r="G15" s="36">
        <f>'[2]2023  год_последний '!AD15</f>
        <v>75.72</v>
      </c>
      <c r="H15" s="16">
        <f>'[2]2023  год_последний '!AE15</f>
        <v>126450</v>
      </c>
      <c r="I15" s="16"/>
      <c r="J15" s="22"/>
    </row>
    <row r="16" spans="1:10" s="20" customFormat="1" ht="25.4" customHeight="1">
      <c r="A16" s="2" t="s">
        <v>29</v>
      </c>
      <c r="B16" s="14">
        <f t="shared" si="0"/>
        <v>0.91460184760499996</v>
      </c>
      <c r="C16" s="1">
        <v>1.1369549999999999</v>
      </c>
      <c r="D16" s="1">
        <v>0.80443100000000001</v>
      </c>
      <c r="E16" s="21">
        <f t="shared" si="1"/>
        <v>1.55</v>
      </c>
      <c r="F16" s="16">
        <f>'[2]2023  год_последний '!W16</f>
        <v>199500</v>
      </c>
      <c r="G16" s="36">
        <f>'[2]2023  год_последний '!AD16</f>
        <v>56.54</v>
      </c>
      <c r="H16" s="16">
        <f>'[2]2023  год_последний '!AE16</f>
        <v>112800.4</v>
      </c>
      <c r="I16" s="16"/>
      <c r="J16" s="22"/>
    </row>
    <row r="17" spans="1:10" s="20" customFormat="1" ht="25.4" customHeight="1">
      <c r="A17" s="2" t="s">
        <v>30</v>
      </c>
      <c r="B17" s="14">
        <f t="shared" si="0"/>
        <v>1.1300233903999999</v>
      </c>
      <c r="C17" s="1">
        <v>0.78791199999999995</v>
      </c>
      <c r="D17" s="1">
        <v>1.4341999999999999</v>
      </c>
      <c r="E17" s="21">
        <f t="shared" si="1"/>
        <v>1.55</v>
      </c>
      <c r="F17" s="16">
        <f>'[2]2023  год_последний '!W17</f>
        <v>896000</v>
      </c>
      <c r="G17" s="36">
        <f>'[2]2023  год_последний '!AD17</f>
        <v>22.8</v>
      </c>
      <c r="H17" s="16">
        <f>'[2]2023  год_последний '!AE17</f>
        <v>204315.7</v>
      </c>
      <c r="I17" s="16"/>
      <c r="J17" s="22"/>
    </row>
    <row r="18" spans="1:10" s="20" customFormat="1" ht="25.4" customHeight="1">
      <c r="A18" s="2" t="s">
        <v>31</v>
      </c>
      <c r="B18" s="14">
        <f t="shared" si="0"/>
        <v>0.66758793025200003</v>
      </c>
      <c r="C18" s="1">
        <v>0.949071</v>
      </c>
      <c r="D18" s="1">
        <v>0.70341200000000004</v>
      </c>
      <c r="E18" s="21">
        <f t="shared" si="1"/>
        <v>1.55</v>
      </c>
      <c r="F18" s="16">
        <f>'[2]2023  год_последний '!W18</f>
        <v>176500</v>
      </c>
      <c r="G18" s="36">
        <f>'[2]2023  год_последний '!AD18</f>
        <v>67.34</v>
      </c>
      <c r="H18" s="16">
        <f>'[2]2023  год_последний '!AE18</f>
        <v>118851.9</v>
      </c>
      <c r="I18" s="16"/>
      <c r="J18" s="22"/>
    </row>
    <row r="19" spans="1:10" s="20" customFormat="1" ht="25.4" customHeight="1">
      <c r="A19" s="2" t="s">
        <v>32</v>
      </c>
      <c r="B19" s="14">
        <f t="shared" si="0"/>
        <v>0.78840613923999991</v>
      </c>
      <c r="C19" s="1">
        <v>0.73675999999999997</v>
      </c>
      <c r="D19" s="1">
        <v>1.0700989999999999</v>
      </c>
      <c r="E19" s="21">
        <f t="shared" si="1"/>
        <v>1.55</v>
      </c>
      <c r="F19" s="16">
        <f>'[2]2023  год_последний '!W19</f>
        <v>896000</v>
      </c>
      <c r="G19" s="36">
        <f>'[2]2023  год_последний '!AD19</f>
        <v>13.05</v>
      </c>
      <c r="H19" s="16">
        <f>'[2]2023  год_последний '!AE19</f>
        <v>116953.3</v>
      </c>
      <c r="I19" s="16"/>
      <c r="J19" s="22"/>
    </row>
    <row r="20" spans="1:10" s="20" customFormat="1" ht="25.4" customHeight="1">
      <c r="A20" s="2" t="s">
        <v>33</v>
      </c>
      <c r="B20" s="14">
        <f t="shared" si="0"/>
        <v>0.73319955462599995</v>
      </c>
      <c r="C20" s="1">
        <v>1.0565169999999999</v>
      </c>
      <c r="D20" s="1">
        <v>0.69397799999999998</v>
      </c>
      <c r="E20" s="21">
        <f t="shared" si="1"/>
        <v>1.55</v>
      </c>
      <c r="F20" s="16">
        <f>'[2]2023  год_последний '!W20</f>
        <v>211400</v>
      </c>
      <c r="G20" s="36">
        <f>'[2]2023  год_последний '!AD20</f>
        <v>72.5</v>
      </c>
      <c r="H20" s="16">
        <f>'[2]2023  год_последний '!AE20</f>
        <v>153269.5</v>
      </c>
      <c r="I20" s="16"/>
      <c r="J20" s="22"/>
    </row>
    <row r="21" spans="1:10" s="20" customFormat="1" ht="25.4" customHeight="1">
      <c r="A21" s="2" t="s">
        <v>34</v>
      </c>
      <c r="B21" s="14">
        <f t="shared" si="0"/>
        <v>0.91718670455199991</v>
      </c>
      <c r="C21" s="1">
        <v>0.90090199999999998</v>
      </c>
      <c r="D21" s="1">
        <v>1.018076</v>
      </c>
      <c r="E21" s="21">
        <f t="shared" si="1"/>
        <v>1.55</v>
      </c>
      <c r="F21" s="16">
        <f>'[2]2023  год_последний '!W21</f>
        <v>298600</v>
      </c>
      <c r="G21" s="36">
        <f>'[2]2023  год_последний '!AD21</f>
        <v>44.91</v>
      </c>
      <c r="H21" s="16">
        <f>'[2]2023  год_последний '!AE21</f>
        <v>134104.6</v>
      </c>
      <c r="I21" s="16"/>
      <c r="J21" s="22"/>
    </row>
    <row r="22" spans="1:10" s="20" customFormat="1" ht="25.4" customHeight="1">
      <c r="A22" s="2" t="s">
        <v>35</v>
      </c>
      <c r="B22" s="14">
        <f t="shared" si="0"/>
        <v>0.48843909789800005</v>
      </c>
      <c r="C22" s="1">
        <v>0.76731400000000005</v>
      </c>
      <c r="D22" s="1">
        <v>0.63655700000000004</v>
      </c>
      <c r="E22" s="21">
        <f t="shared" si="1"/>
        <v>1.55</v>
      </c>
      <c r="F22" s="16">
        <f>'[2]2023  год_последний '!W22</f>
        <v>623700</v>
      </c>
      <c r="G22" s="36">
        <f>'[2]2023  год_последний '!AD22</f>
        <v>46.99</v>
      </c>
      <c r="H22" s="16">
        <f>'[2]2023  год_последний '!AE22</f>
        <v>293074.3</v>
      </c>
      <c r="I22" s="16"/>
      <c r="J22" s="22"/>
    </row>
    <row r="23" spans="1:10" s="20" customFormat="1" ht="25.4" customHeight="1">
      <c r="A23" s="2" t="s">
        <v>36</v>
      </c>
      <c r="B23" s="14">
        <f t="shared" si="0"/>
        <v>0.84203132166899997</v>
      </c>
      <c r="C23" s="1">
        <v>0.90171299999999999</v>
      </c>
      <c r="D23" s="1">
        <v>0.933813</v>
      </c>
      <c r="E23" s="21">
        <f t="shared" si="1"/>
        <v>1.55</v>
      </c>
      <c r="F23" s="16">
        <f>'[2]2023  год_последний '!W23</f>
        <v>273700</v>
      </c>
      <c r="G23" s="36">
        <f>'[2]2023  год_последний '!AD23</f>
        <v>51.12</v>
      </c>
      <c r="H23" s="16">
        <f>'[2]2023  год_последний '!AE23</f>
        <v>139928.79999999999</v>
      </c>
      <c r="I23" s="16"/>
      <c r="J23" s="22"/>
    </row>
    <row r="24" spans="1:10" s="20" customFormat="1" ht="25.4" customHeight="1">
      <c r="A24" s="2" t="s">
        <v>37</v>
      </c>
      <c r="B24" s="14">
        <f t="shared" si="0"/>
        <v>0.66287785579899994</v>
      </c>
      <c r="C24" s="1">
        <v>0.83638299999999999</v>
      </c>
      <c r="D24" s="1">
        <v>0.79255299999999995</v>
      </c>
      <c r="E24" s="21">
        <f t="shared" si="1"/>
        <v>1.55</v>
      </c>
      <c r="F24" s="16">
        <f>'[2]2023  год_последний '!W24</f>
        <v>448600</v>
      </c>
      <c r="G24" s="36">
        <f>'[2]2023  год_последний '!AD24</f>
        <v>44.38</v>
      </c>
      <c r="H24" s="16">
        <f>'[2]2023  год_последний '!AE24</f>
        <v>199104.4</v>
      </c>
      <c r="I24" s="16"/>
      <c r="J24" s="22"/>
    </row>
    <row r="25" spans="1:10" s="20" customFormat="1" ht="25.4" customHeight="1">
      <c r="A25" s="24" t="s">
        <v>3</v>
      </c>
      <c r="B25" s="2"/>
      <c r="C25" s="1"/>
      <c r="D25" s="1"/>
      <c r="E25" s="15"/>
      <c r="F25" s="22">
        <f>SUM(F7:F24)</f>
        <v>7593000</v>
      </c>
      <c r="G25" s="22"/>
      <c r="H25" s="22">
        <f>SUM(H7:H24)</f>
        <v>2964940.8999999994</v>
      </c>
      <c r="I25" s="22">
        <f>SUM(I7:I24)</f>
        <v>0</v>
      </c>
      <c r="J25" s="22"/>
    </row>
    <row r="26" spans="1:10" s="20" customFormat="1" ht="25.4" customHeight="1">
      <c r="A26" s="2"/>
      <c r="B26" s="2"/>
      <c r="C26" s="1"/>
      <c r="D26" s="1"/>
      <c r="E26" s="15"/>
      <c r="F26" s="22"/>
      <c r="G26" s="17"/>
      <c r="H26" s="22"/>
      <c r="I26" s="22"/>
      <c r="J26" s="22"/>
    </row>
    <row r="27" spans="1:10" s="20" customFormat="1" ht="25.4" customHeight="1">
      <c r="A27" s="2" t="s">
        <v>38</v>
      </c>
      <c r="B27" s="14">
        <f>C27*D27</f>
        <v>0.83478882053399994</v>
      </c>
      <c r="C27" s="1">
        <v>0.657474</v>
      </c>
      <c r="D27" s="1">
        <v>1.2696909999999999</v>
      </c>
      <c r="E27" s="21">
        <f>E24</f>
        <v>1.55</v>
      </c>
      <c r="F27" s="16">
        <f>'[2]2023  год_последний '!W27</f>
        <v>1785000</v>
      </c>
      <c r="G27" s="36">
        <f>'[2]2023  год_последний '!AD27</f>
        <v>18.27</v>
      </c>
      <c r="H27" s="16">
        <f>'[2]2023  год_последний '!AE27</f>
        <v>326081.7</v>
      </c>
      <c r="I27" s="16"/>
      <c r="J27" s="22"/>
    </row>
    <row r="28" spans="1:10" s="20" customFormat="1" ht="25.4" customHeight="1">
      <c r="A28" s="2" t="s">
        <v>39</v>
      </c>
      <c r="B28" s="14">
        <f>C28*D28</f>
        <v>1.3048989893719998</v>
      </c>
      <c r="C28" s="1">
        <v>0.68803899999999996</v>
      </c>
      <c r="D28" s="1">
        <v>1.8965479999999999</v>
      </c>
      <c r="E28" s="21">
        <f>E27</f>
        <v>1.55</v>
      </c>
      <c r="F28" s="16">
        <f>'[2]2023  год_последний '!W28</f>
        <v>15212000</v>
      </c>
      <c r="G28" s="36">
        <f>'[2]2023  год_последний '!AD28</f>
        <v>2.61</v>
      </c>
      <c r="H28" s="16">
        <f>'[2]2023  год_последний '!AE28</f>
        <v>397477.4</v>
      </c>
      <c r="I28" s="16"/>
      <c r="J28" s="22"/>
    </row>
    <row r="29" spans="1:10" s="20" customFormat="1" ht="25.4" customHeight="1">
      <c r="A29" s="24" t="s">
        <v>4</v>
      </c>
      <c r="B29" s="2"/>
      <c r="C29" s="2"/>
      <c r="D29" s="2"/>
      <c r="E29" s="22"/>
      <c r="F29" s="22">
        <f>SUM(F27:F28)</f>
        <v>16997000</v>
      </c>
      <c r="G29" s="22"/>
      <c r="H29" s="22">
        <f>SUM(H27:H28)</f>
        <v>723559.10000000009</v>
      </c>
      <c r="I29" s="22">
        <f>SUM(I27:I28)</f>
        <v>0</v>
      </c>
      <c r="J29" s="22"/>
    </row>
    <row r="30" spans="1:10" s="20" customFormat="1" ht="25.4" customHeight="1">
      <c r="A30" s="24"/>
      <c r="B30" s="2"/>
      <c r="C30" s="2"/>
      <c r="D30" s="2"/>
      <c r="E30" s="23"/>
      <c r="F30" s="22"/>
      <c r="G30" s="22"/>
      <c r="H30" s="22"/>
      <c r="I30" s="18"/>
      <c r="J30" s="18"/>
    </row>
    <row r="31" spans="1:10" s="20" customFormat="1" ht="25.4" customHeight="1">
      <c r="A31" s="24" t="s">
        <v>5</v>
      </c>
      <c r="B31" s="24"/>
      <c r="C31" s="24"/>
      <c r="D31" s="24"/>
      <c r="E31" s="22"/>
      <c r="F31" s="22">
        <f>F25+F29</f>
        <v>24590000</v>
      </c>
      <c r="G31" s="22"/>
      <c r="H31" s="22">
        <f>H25+H29</f>
        <v>3688499.9999999995</v>
      </c>
      <c r="I31" s="22">
        <f>I25+I29</f>
        <v>0</v>
      </c>
      <c r="J31" s="16"/>
    </row>
    <row r="32" spans="1:10" s="20" customFormat="1">
      <c r="A32" s="25"/>
      <c r="B32" s="25"/>
      <c r="C32" s="25"/>
      <c r="D32" s="26"/>
      <c r="E32" s="26"/>
      <c r="F32" s="38">
        <f>F31-'[2]2023  год_последний '!$W$31</f>
        <v>0</v>
      </c>
      <c r="G32" s="38"/>
      <c r="H32" s="38">
        <f>H31-'[2]2023  год_последний '!$AE$31</f>
        <v>0</v>
      </c>
      <c r="I32" s="38">
        <f>I31-'[2]2023  год_последний '!$R$31</f>
        <v>0</v>
      </c>
      <c r="J32" s="38">
        <f>J31-'[2]2023  год_последний '!$AQ$31</f>
        <v>0</v>
      </c>
    </row>
    <row r="33" spans="4:10">
      <c r="F33" s="19">
        <f>F31*15/100</f>
        <v>3688500</v>
      </c>
      <c r="G33" s="29" t="s">
        <v>14</v>
      </c>
      <c r="H33" s="20"/>
      <c r="I33" s="20"/>
      <c r="J33" s="20"/>
    </row>
    <row r="34" spans="4:10">
      <c r="D34" s="31"/>
      <c r="E34" s="31"/>
      <c r="F34" s="31"/>
      <c r="G34" s="30"/>
      <c r="H34" s="31"/>
      <c r="I34" s="31"/>
      <c r="J34" s="31"/>
    </row>
    <row r="35" spans="4:10">
      <c r="D35" s="35"/>
      <c r="E35" s="35"/>
      <c r="F35" s="35"/>
      <c r="H35" s="35"/>
      <c r="I35" s="35"/>
      <c r="J35" s="35"/>
    </row>
    <row r="36" spans="4:10">
      <c r="H36" s="20"/>
      <c r="I36" s="20"/>
      <c r="J36" s="20"/>
    </row>
    <row r="37" spans="4:10">
      <c r="J37" s="20"/>
    </row>
    <row r="38" spans="4:10">
      <c r="J38" s="20"/>
    </row>
    <row r="39" spans="4:10">
      <c r="J39" s="20"/>
    </row>
    <row r="40" spans="4:10">
      <c r="J40" s="20"/>
    </row>
    <row r="41" spans="4:10">
      <c r="J41" s="20"/>
    </row>
    <row r="42" spans="4:10">
      <c r="J42" s="20"/>
    </row>
  </sheetData>
  <mergeCells count="9">
    <mergeCell ref="A2:J2"/>
    <mergeCell ref="D5:D6"/>
    <mergeCell ref="F5:H5"/>
    <mergeCell ref="J5:J6"/>
    <mergeCell ref="A5:A6"/>
    <mergeCell ref="C5:C6"/>
    <mergeCell ref="E5:E6"/>
    <mergeCell ref="B5:B6"/>
    <mergeCell ref="I5:I6"/>
  </mergeCells>
  <phoneticPr fontId="0" type="noConversion"/>
  <pageMargins left="0.78740157480314965" right="0.78740157480314965" top="0.59055118110236227" bottom="0.59055118110236227" header="0.23622047244094491" footer="0.31496062992125984"/>
  <pageSetup paperSize="9" scale="54" orientation="landscape" r:id="rId1"/>
  <headerFooter alignWithMargins="0"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70" zoomScaleNormal="37" zoomScaleSheetLayoutView="70" workbookViewId="0">
      <pane xSplit="1" ySplit="6" topLeftCell="B25" activePane="bottomRight" state="frozen"/>
      <selection pane="topRight" activeCell="C1" sqref="C1"/>
      <selection pane="bottomLeft" activeCell="A8" sqref="A8"/>
      <selection pane="bottomRight" activeCell="A7" sqref="A7:A31"/>
    </sheetView>
  </sheetViews>
  <sheetFormatPr defaultColWidth="9.1796875" defaultRowHeight="15.5"/>
  <cols>
    <col min="1" max="1" width="53.54296875" style="27" customWidth="1"/>
    <col min="2" max="3" width="16.54296875" style="27" customWidth="1"/>
    <col min="4" max="4" width="20.81640625" style="27" customWidth="1"/>
    <col min="5" max="5" width="22.1796875" style="20" customWidth="1"/>
    <col min="6" max="6" width="19.453125" style="20" customWidth="1"/>
    <col min="7" max="7" width="17.453125" style="32" customWidth="1"/>
    <col min="8" max="8" width="19.453125" style="32" customWidth="1"/>
    <col min="9" max="9" width="24.1796875" style="32" customWidth="1"/>
    <col min="10" max="10" width="24.453125" style="32" customWidth="1"/>
    <col min="11" max="16384" width="9.1796875" style="32"/>
  </cols>
  <sheetData>
    <row r="2" spans="1:10" s="3" customFormat="1" ht="71.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3" customFormat="1" ht="18">
      <c r="E3" s="6"/>
      <c r="F3" s="7"/>
    </row>
    <row r="4" spans="1:10" s="3" customFormat="1">
      <c r="A4" s="4"/>
      <c r="B4" s="4"/>
      <c r="C4" s="4"/>
      <c r="D4" s="4"/>
      <c r="E4" s="9"/>
      <c r="F4" s="9"/>
      <c r="G4" s="10"/>
      <c r="H4" s="10"/>
      <c r="I4" s="10"/>
      <c r="J4" s="11" t="s">
        <v>0</v>
      </c>
    </row>
    <row r="5" spans="1:10" s="3" customFormat="1" ht="43.4" customHeight="1">
      <c r="A5" s="46" t="s">
        <v>19</v>
      </c>
      <c r="B5" s="48" t="s">
        <v>11</v>
      </c>
      <c r="C5" s="48" t="s">
        <v>8</v>
      </c>
      <c r="D5" s="41" t="s">
        <v>9</v>
      </c>
      <c r="E5" s="41" t="s">
        <v>10</v>
      </c>
      <c r="F5" s="43" t="s">
        <v>12</v>
      </c>
      <c r="G5" s="44"/>
      <c r="H5" s="45"/>
      <c r="I5" s="41" t="s">
        <v>15</v>
      </c>
      <c r="J5" s="41" t="s">
        <v>13</v>
      </c>
    </row>
    <row r="6" spans="1:10" s="13" customFormat="1" ht="100.5" customHeight="1">
      <c r="A6" s="47"/>
      <c r="B6" s="49"/>
      <c r="C6" s="49"/>
      <c r="D6" s="42"/>
      <c r="E6" s="42"/>
      <c r="F6" s="12" t="s">
        <v>1</v>
      </c>
      <c r="G6" s="12" t="s">
        <v>6</v>
      </c>
      <c r="H6" s="12" t="s">
        <v>7</v>
      </c>
      <c r="I6" s="42"/>
      <c r="J6" s="42"/>
    </row>
    <row r="7" spans="1:10" s="20" customFormat="1" ht="25.75" customHeight="1">
      <c r="A7" s="2" t="s">
        <v>20</v>
      </c>
      <c r="B7" s="14">
        <f>C7*D7</f>
        <v>0.82529493564</v>
      </c>
      <c r="C7" s="1">
        <v>1.13628</v>
      </c>
      <c r="D7" s="1">
        <v>0.72631299999999999</v>
      </c>
      <c r="E7" s="39">
        <v>1.55</v>
      </c>
      <c r="F7" s="16">
        <f>'[2]2022  год_последний'!Y9</f>
        <v>113000</v>
      </c>
      <c r="G7" s="36">
        <f>'[2]2022  год_последний'!AF9</f>
        <v>85</v>
      </c>
      <c r="H7" s="16">
        <f>'[2]2022  год_последний'!AG9</f>
        <v>96050</v>
      </c>
      <c r="I7" s="16">
        <f>'[2]2022  год_последний'!S9</f>
        <v>31249.599999999999</v>
      </c>
      <c r="J7" s="22"/>
    </row>
    <row r="8" spans="1:10" s="20" customFormat="1" ht="25.75" customHeight="1">
      <c r="A8" s="2" t="s">
        <v>21</v>
      </c>
      <c r="B8" s="14">
        <f t="shared" ref="B8:B24" si="0">C8*D8</f>
        <v>0.71263692365599995</v>
      </c>
      <c r="C8" s="1">
        <v>0.68342199999999997</v>
      </c>
      <c r="D8" s="1">
        <v>1.042748</v>
      </c>
      <c r="E8" s="21">
        <f t="shared" ref="E8:E24" si="1">E7</f>
        <v>1.55</v>
      </c>
      <c r="F8" s="16">
        <f>'[2]2022  год_последний'!Y10</f>
        <v>1151000</v>
      </c>
      <c r="G8" s="36">
        <f>'[2]2022  год_последний'!AF10</f>
        <v>16.100000000000001</v>
      </c>
      <c r="H8" s="16">
        <f>'[2]2022  год_последний'!AG10</f>
        <v>185363.5</v>
      </c>
      <c r="I8" s="16">
        <f>'[2]2022  год_последний'!S10</f>
        <v>0</v>
      </c>
      <c r="J8" s="22"/>
    </row>
    <row r="9" spans="1:10" s="20" customFormat="1" ht="25.75" customHeight="1">
      <c r="A9" s="2" t="s">
        <v>22</v>
      </c>
      <c r="B9" s="14">
        <f t="shared" si="0"/>
        <v>0.97084685988000008</v>
      </c>
      <c r="C9" s="1">
        <v>0.83455199999999996</v>
      </c>
      <c r="D9" s="1">
        <v>1.1633150000000001</v>
      </c>
      <c r="E9" s="21">
        <f t="shared" si="1"/>
        <v>1.55</v>
      </c>
      <c r="F9" s="16">
        <f>'[2]2022  год_последний'!Y11</f>
        <v>476000</v>
      </c>
      <c r="G9" s="36">
        <f>'[2]2022  год_последний'!AF11</f>
        <v>34.83</v>
      </c>
      <c r="H9" s="16">
        <f>'[2]2022  год_последний'!AG11</f>
        <v>165793.60000000001</v>
      </c>
      <c r="I9" s="16">
        <f>'[2]2022  год_последний'!S11</f>
        <v>53377.3</v>
      </c>
      <c r="J9" s="22"/>
    </row>
    <row r="10" spans="1:10" s="20" customFormat="1" ht="25.75" customHeight="1">
      <c r="A10" s="2" t="s">
        <v>23</v>
      </c>
      <c r="B10" s="14">
        <f t="shared" si="0"/>
        <v>0.70907079957000008</v>
      </c>
      <c r="C10" s="1">
        <v>0.86918300000000004</v>
      </c>
      <c r="D10" s="1">
        <v>0.81579000000000002</v>
      </c>
      <c r="E10" s="21">
        <f t="shared" si="1"/>
        <v>1.55</v>
      </c>
      <c r="F10" s="16">
        <f>'[2]2022  год_последний'!Y12</f>
        <v>338000</v>
      </c>
      <c r="G10" s="36">
        <f>'[2]2022  год_последний'!AF12</f>
        <v>37.56</v>
      </c>
      <c r="H10" s="16">
        <f>'[2]2022  год_последний'!AG12</f>
        <v>126951</v>
      </c>
      <c r="I10" s="16">
        <f>'[2]2022  год_последний'!S12</f>
        <v>0</v>
      </c>
      <c r="J10" s="22"/>
    </row>
    <row r="11" spans="1:10" s="20" customFormat="1" ht="25.75" customHeight="1">
      <c r="A11" s="2" t="s">
        <v>24</v>
      </c>
      <c r="B11" s="14">
        <f t="shared" si="0"/>
        <v>0.60180414750400002</v>
      </c>
      <c r="C11" s="1">
        <v>0.87640700000000005</v>
      </c>
      <c r="D11" s="1">
        <v>0.68667199999999995</v>
      </c>
      <c r="E11" s="21">
        <f t="shared" si="1"/>
        <v>1.55</v>
      </c>
      <c r="F11" s="16">
        <f>'[2]2022  год_последний'!Y13</f>
        <v>247000</v>
      </c>
      <c r="G11" s="36">
        <f>'[2]2022  год_последний'!AF13</f>
        <v>66.33</v>
      </c>
      <c r="H11" s="16">
        <f>'[2]2022  год_последний'!AG13</f>
        <v>163825.79999999999</v>
      </c>
      <c r="I11" s="16">
        <f>'[2]2022  год_последний'!S13</f>
        <v>0</v>
      </c>
      <c r="J11" s="22"/>
    </row>
    <row r="12" spans="1:10" s="20" customFormat="1" ht="25.75" customHeight="1">
      <c r="A12" s="2" t="s">
        <v>25</v>
      </c>
      <c r="B12" s="14">
        <f t="shared" si="0"/>
        <v>0.6773445423240001</v>
      </c>
      <c r="C12" s="1">
        <v>1.0204230000000001</v>
      </c>
      <c r="D12" s="1">
        <v>0.66378800000000004</v>
      </c>
      <c r="E12" s="21">
        <f t="shared" si="1"/>
        <v>1.55</v>
      </c>
      <c r="F12" s="16">
        <f>'[2]2022  год_последний'!Y14</f>
        <v>183700</v>
      </c>
      <c r="G12" s="36">
        <f>'[2]2022  год_последний'!AF14</f>
        <v>70.790000000000006</v>
      </c>
      <c r="H12" s="16">
        <f>'[2]2022  год_последний'!AG14</f>
        <v>130050</v>
      </c>
      <c r="I12" s="16">
        <f>'[2]2022  год_последний'!S14</f>
        <v>0</v>
      </c>
      <c r="J12" s="22"/>
    </row>
    <row r="13" spans="1:10" s="20" customFormat="1" ht="25.75" customHeight="1">
      <c r="A13" s="2" t="s">
        <v>26</v>
      </c>
      <c r="B13" s="14">
        <f t="shared" si="0"/>
        <v>0.62139591579599995</v>
      </c>
      <c r="C13" s="1">
        <v>0.842781</v>
      </c>
      <c r="D13" s="1">
        <v>0.73731599999999997</v>
      </c>
      <c r="E13" s="21">
        <f t="shared" si="1"/>
        <v>1.55</v>
      </c>
      <c r="F13" s="16">
        <f>'[2]2022  год_последний'!Y15</f>
        <v>413000</v>
      </c>
      <c r="G13" s="36">
        <f>'[2]2022  год_последний'!AF15</f>
        <v>47.46</v>
      </c>
      <c r="H13" s="16">
        <f>'[2]2022  год_последний'!AG15</f>
        <v>196017.3</v>
      </c>
      <c r="I13" s="16">
        <f>'[2]2022  год_последний'!S15</f>
        <v>32260.1</v>
      </c>
      <c r="J13" s="22"/>
    </row>
    <row r="14" spans="1:10" s="20" customFormat="1" ht="25.75" customHeight="1">
      <c r="A14" s="2" t="s">
        <v>27</v>
      </c>
      <c r="B14" s="14">
        <f t="shared" si="0"/>
        <v>0.57869671023000002</v>
      </c>
      <c r="C14" s="1">
        <v>0.88824599999999998</v>
      </c>
      <c r="D14" s="1">
        <v>0.651505</v>
      </c>
      <c r="E14" s="21">
        <f t="shared" si="1"/>
        <v>1.55</v>
      </c>
      <c r="F14" s="16">
        <f>'[2]2022  год_последний'!Y16</f>
        <v>378000</v>
      </c>
      <c r="G14" s="36">
        <f>'[2]2022  год_последний'!AF16</f>
        <v>60.44</v>
      </c>
      <c r="H14" s="16">
        <f>'[2]2022  год_последний'!AG16</f>
        <v>228451.1</v>
      </c>
      <c r="I14" s="16">
        <f>'[2]2022  год_последний'!S16</f>
        <v>40713.300000000003</v>
      </c>
      <c r="J14" s="22"/>
    </row>
    <row r="15" spans="1:10" s="20" customFormat="1" ht="25.75" customHeight="1">
      <c r="A15" s="2" t="s">
        <v>28</v>
      </c>
      <c r="B15" s="14">
        <f t="shared" si="0"/>
        <v>0.62765338060800013</v>
      </c>
      <c r="C15" s="1">
        <v>1.0103040000000001</v>
      </c>
      <c r="D15" s="1">
        <v>0.62125200000000003</v>
      </c>
      <c r="E15" s="21">
        <f t="shared" si="1"/>
        <v>1.55</v>
      </c>
      <c r="F15" s="16">
        <f>'[2]2022  год_последний'!Y17</f>
        <v>162500</v>
      </c>
      <c r="G15" s="36">
        <f>'[2]2022  год_последний'!AF17</f>
        <v>70.88</v>
      </c>
      <c r="H15" s="16">
        <f>'[2]2022  год_последний'!AG17</f>
        <v>115175</v>
      </c>
      <c r="I15" s="16">
        <f>'[2]2022  год_последний'!S17</f>
        <v>0</v>
      </c>
      <c r="J15" s="22"/>
    </row>
    <row r="16" spans="1:10" s="20" customFormat="1" ht="25.75" customHeight="1">
      <c r="A16" s="2" t="s">
        <v>29</v>
      </c>
      <c r="B16" s="14">
        <f t="shared" si="0"/>
        <v>0.91460184760499996</v>
      </c>
      <c r="C16" s="1">
        <v>1.1369549999999999</v>
      </c>
      <c r="D16" s="1">
        <v>0.80443100000000001</v>
      </c>
      <c r="E16" s="21">
        <f t="shared" si="1"/>
        <v>1.55</v>
      </c>
      <c r="F16" s="16">
        <f>'[2]2022  год_последний'!Y18</f>
        <v>191200</v>
      </c>
      <c r="G16" s="36">
        <f>'[2]2022  год_последний'!AF18</f>
        <v>55.85</v>
      </c>
      <c r="H16" s="16">
        <f>'[2]2022  год_последний'!AG18</f>
        <v>106779.7</v>
      </c>
      <c r="I16" s="16">
        <f>'[2]2022  год_последний'!S18</f>
        <v>24592.5</v>
      </c>
      <c r="J16" s="22"/>
    </row>
    <row r="17" spans="1:10" s="20" customFormat="1" ht="25.75" customHeight="1">
      <c r="A17" s="2" t="s">
        <v>30</v>
      </c>
      <c r="B17" s="14">
        <f t="shared" si="0"/>
        <v>1.1300233903999999</v>
      </c>
      <c r="C17" s="1">
        <v>0.78791199999999995</v>
      </c>
      <c r="D17" s="1">
        <v>1.4341999999999999</v>
      </c>
      <c r="E17" s="21">
        <f t="shared" si="1"/>
        <v>1.55</v>
      </c>
      <c r="F17" s="16">
        <f>'[2]2022  год_последний'!Y19</f>
        <v>835000</v>
      </c>
      <c r="G17" s="36">
        <f>'[2]2022  год_последний'!AF19</f>
        <v>21.53</v>
      </c>
      <c r="H17" s="16">
        <f>'[2]2022  год_последний'!AG19</f>
        <v>179750.1</v>
      </c>
      <c r="I17" s="16">
        <f>'[2]2022  год_последний'!S19</f>
        <v>95269.2</v>
      </c>
      <c r="J17" s="22"/>
    </row>
    <row r="18" spans="1:10" s="20" customFormat="1" ht="25.75" customHeight="1">
      <c r="A18" s="2" t="s">
        <v>31</v>
      </c>
      <c r="B18" s="14">
        <f t="shared" si="0"/>
        <v>0.66758793025200003</v>
      </c>
      <c r="C18" s="1">
        <v>0.949071</v>
      </c>
      <c r="D18" s="1">
        <v>0.70341200000000004</v>
      </c>
      <c r="E18" s="21">
        <f t="shared" si="1"/>
        <v>1.55</v>
      </c>
      <c r="F18" s="16">
        <f>'[2]2022  год_последний'!Y20</f>
        <v>176000</v>
      </c>
      <c r="G18" s="36">
        <f>'[2]2022  год_последний'!AF20</f>
        <v>63.1</v>
      </c>
      <c r="H18" s="16">
        <f>'[2]2022  год_последний'!AG20</f>
        <v>111054</v>
      </c>
      <c r="I18" s="16">
        <f>'[2]2022  год_последний'!S20</f>
        <v>0</v>
      </c>
      <c r="J18" s="22"/>
    </row>
    <row r="19" spans="1:10" s="20" customFormat="1" ht="25.75" customHeight="1">
      <c r="A19" s="2" t="s">
        <v>32</v>
      </c>
      <c r="B19" s="14">
        <f t="shared" si="0"/>
        <v>0.78840613923999991</v>
      </c>
      <c r="C19" s="1">
        <v>0.73675999999999997</v>
      </c>
      <c r="D19" s="1">
        <v>1.0700989999999999</v>
      </c>
      <c r="E19" s="21">
        <f t="shared" si="1"/>
        <v>1.55</v>
      </c>
      <c r="F19" s="16">
        <f>'[2]2022  год_последний'!Y21</f>
        <v>835000</v>
      </c>
      <c r="G19" s="36">
        <f>'[2]2022  год_последний'!AF21</f>
        <v>13.72</v>
      </c>
      <c r="H19" s="16">
        <f>'[2]2022  год_последний'!AG21</f>
        <v>114524</v>
      </c>
      <c r="I19" s="16">
        <f>'[2]2022  год_последний'!S21</f>
        <v>0</v>
      </c>
      <c r="J19" s="22"/>
    </row>
    <row r="20" spans="1:10" s="20" customFormat="1" ht="25.75" customHeight="1">
      <c r="A20" s="2" t="s">
        <v>33</v>
      </c>
      <c r="B20" s="14">
        <f t="shared" si="0"/>
        <v>0.73320024860400002</v>
      </c>
      <c r="C20" s="1">
        <v>1.0565180000000001</v>
      </c>
      <c r="D20" s="1">
        <v>0.69397799999999998</v>
      </c>
      <c r="E20" s="21">
        <f t="shared" si="1"/>
        <v>1.55</v>
      </c>
      <c r="F20" s="16">
        <f>'[2]2022  год_последний'!Y22</f>
        <v>202000</v>
      </c>
      <c r="G20" s="36">
        <f>'[2]2022  год_последний'!AF22</f>
        <v>72.069999999999993</v>
      </c>
      <c r="H20" s="16">
        <f>'[2]2022  год_последний'!AG22</f>
        <v>145589.5</v>
      </c>
      <c r="I20" s="16">
        <f>'[2]2022  год_последний'!S22</f>
        <v>5000</v>
      </c>
      <c r="J20" s="22"/>
    </row>
    <row r="21" spans="1:10" s="20" customFormat="1" ht="25.75" customHeight="1">
      <c r="A21" s="2" t="s">
        <v>34</v>
      </c>
      <c r="B21" s="14">
        <f t="shared" si="0"/>
        <v>0.91718670455199991</v>
      </c>
      <c r="C21" s="1">
        <v>0.90090199999999998</v>
      </c>
      <c r="D21" s="1">
        <v>1.018076</v>
      </c>
      <c r="E21" s="21">
        <f t="shared" si="1"/>
        <v>1.55</v>
      </c>
      <c r="F21" s="16">
        <f>'[2]2022  год_последний'!Y23</f>
        <v>283700</v>
      </c>
      <c r="G21" s="36">
        <f>'[2]2022  год_последний'!AF23</f>
        <v>44.24</v>
      </c>
      <c r="H21" s="16">
        <f>'[2]2022  год_последний'!AG23</f>
        <v>125497.3</v>
      </c>
      <c r="I21" s="16">
        <f>'[2]2022  год_последний'!S23</f>
        <v>11440.8</v>
      </c>
      <c r="J21" s="22"/>
    </row>
    <row r="22" spans="1:10" s="20" customFormat="1" ht="25.75" customHeight="1">
      <c r="A22" s="2" t="s">
        <v>35</v>
      </c>
      <c r="B22" s="14">
        <f t="shared" si="0"/>
        <v>0.48843909789800005</v>
      </c>
      <c r="C22" s="1">
        <v>0.76731400000000005</v>
      </c>
      <c r="D22" s="1">
        <v>0.63655700000000004</v>
      </c>
      <c r="E22" s="21">
        <f t="shared" si="1"/>
        <v>1.55</v>
      </c>
      <c r="F22" s="16">
        <f>'[2]2022  год_последний'!Y24</f>
        <v>553800</v>
      </c>
      <c r="G22" s="36">
        <f>'[2]2022  год_последний'!AF24</f>
        <v>49.61</v>
      </c>
      <c r="H22" s="16">
        <f>'[2]2022  год_последний'!AG24</f>
        <v>274737.40000000002</v>
      </c>
      <c r="I22" s="16">
        <f>'[2]2022  год_последний'!S24</f>
        <v>0</v>
      </c>
      <c r="J22" s="22"/>
    </row>
    <row r="23" spans="1:10" s="20" customFormat="1" ht="25.75" customHeight="1">
      <c r="A23" s="2" t="s">
        <v>36</v>
      </c>
      <c r="B23" s="14">
        <f t="shared" si="0"/>
        <v>0.84203132166899997</v>
      </c>
      <c r="C23" s="1">
        <v>0.90171299999999999</v>
      </c>
      <c r="D23" s="1">
        <v>0.933813</v>
      </c>
      <c r="E23" s="21">
        <f t="shared" si="1"/>
        <v>1.55</v>
      </c>
      <c r="F23" s="16">
        <f>'[2]2022  год_последний'!Y25</f>
        <v>264000</v>
      </c>
      <c r="G23" s="36">
        <f>'[2]2022  год_последний'!AF25</f>
        <v>51.19</v>
      </c>
      <c r="H23" s="16">
        <f>'[2]2022  год_последний'!AG25</f>
        <v>135147.9</v>
      </c>
      <c r="I23" s="16">
        <f>'[2]2022  год_последний'!S25</f>
        <v>30161.5</v>
      </c>
      <c r="J23" s="22"/>
    </row>
    <row r="24" spans="1:10" s="20" customFormat="1" ht="25.75" customHeight="1">
      <c r="A24" s="2" t="s">
        <v>37</v>
      </c>
      <c r="B24" s="14">
        <f t="shared" si="0"/>
        <v>0.662877811968</v>
      </c>
      <c r="C24" s="1">
        <v>0.83638400000000002</v>
      </c>
      <c r="D24" s="1">
        <v>0.79255200000000003</v>
      </c>
      <c r="E24" s="21">
        <f t="shared" si="1"/>
        <v>1.55</v>
      </c>
      <c r="F24" s="16">
        <f>'[2]2022  год_последний'!Y26</f>
        <v>409000</v>
      </c>
      <c r="G24" s="36">
        <f>'[2]2022  год_последний'!AF26</f>
        <v>47.84</v>
      </c>
      <c r="H24" s="16">
        <f>'[2]2022  год_последний'!AG26</f>
        <v>195685.2</v>
      </c>
      <c r="I24" s="16">
        <f>'[2]2022  год_последний'!S26</f>
        <v>0</v>
      </c>
      <c r="J24" s="22"/>
    </row>
    <row r="25" spans="1:10" s="20" customFormat="1" ht="25.75" customHeight="1">
      <c r="A25" s="24" t="s">
        <v>3</v>
      </c>
      <c r="B25" s="2"/>
      <c r="C25" s="1"/>
      <c r="D25" s="1"/>
      <c r="E25" s="15"/>
      <c r="F25" s="22">
        <f>SUM(F7:F24)</f>
        <v>7211900</v>
      </c>
      <c r="G25" s="22"/>
      <c r="H25" s="22">
        <f>SUM(H7:H24)</f>
        <v>2796442.4</v>
      </c>
      <c r="I25" s="22">
        <f>SUM(I7:I24)</f>
        <v>324064.3</v>
      </c>
      <c r="J25" s="22"/>
    </row>
    <row r="26" spans="1:10" s="20" customFormat="1" ht="25.75" customHeight="1">
      <c r="A26" s="2"/>
      <c r="B26" s="2"/>
      <c r="C26" s="1"/>
      <c r="D26" s="1"/>
      <c r="E26" s="15"/>
      <c r="F26" s="22"/>
      <c r="G26" s="17"/>
      <c r="H26" s="22"/>
      <c r="I26" s="22"/>
      <c r="J26" s="22"/>
    </row>
    <row r="27" spans="1:10" s="20" customFormat="1" ht="25.75" customHeight="1">
      <c r="A27" s="2" t="s">
        <v>38</v>
      </c>
      <c r="B27" s="14">
        <f>C27*D27</f>
        <v>0.83478882053399994</v>
      </c>
      <c r="C27" s="1">
        <v>0.657474</v>
      </c>
      <c r="D27" s="1">
        <v>1.2696909999999999</v>
      </c>
      <c r="E27" s="21">
        <f>E24</f>
        <v>1.55</v>
      </c>
      <c r="F27" s="16">
        <f>'[2]2022  год_последний'!Y29</f>
        <v>1661000</v>
      </c>
      <c r="G27" s="36">
        <f>'[2]2022  год_последний'!AF29</f>
        <v>19.27</v>
      </c>
      <c r="H27" s="16">
        <f>'[2]2022  год_последний'!AG29</f>
        <v>320119.8</v>
      </c>
      <c r="I27" s="16">
        <f>'[2]2022  год_последний'!S29</f>
        <v>66235.7</v>
      </c>
      <c r="J27" s="22"/>
    </row>
    <row r="28" spans="1:10" s="20" customFormat="1" ht="25.75" customHeight="1">
      <c r="A28" s="2" t="s">
        <v>39</v>
      </c>
      <c r="B28" s="14">
        <f>C28*D28</f>
        <v>1.3048989893719998</v>
      </c>
      <c r="C28" s="1">
        <v>0.68803899999999996</v>
      </c>
      <c r="D28" s="1">
        <v>1.8965479999999999</v>
      </c>
      <c r="E28" s="21">
        <f>E27</f>
        <v>1.55</v>
      </c>
      <c r="F28" s="16">
        <f>'[2]2022  год_последний'!Y30</f>
        <v>14040100</v>
      </c>
      <c r="G28" s="36">
        <f>'[2]2022  год_последний'!AF30</f>
        <v>2.2799999999999998</v>
      </c>
      <c r="H28" s="16">
        <f>'[2]2022  год_последний'!AG30</f>
        <v>320387.8</v>
      </c>
      <c r="I28" s="16">
        <f>'[2]2022  год_последний'!S30</f>
        <v>0</v>
      </c>
      <c r="J28" s="22"/>
    </row>
    <row r="29" spans="1:10" s="20" customFormat="1" ht="25.75" customHeight="1">
      <c r="A29" s="24" t="s">
        <v>4</v>
      </c>
      <c r="B29" s="2"/>
      <c r="C29" s="2"/>
      <c r="D29" s="2"/>
      <c r="E29" s="22"/>
      <c r="F29" s="22">
        <f>SUM(F27:F28)</f>
        <v>15701100</v>
      </c>
      <c r="G29" s="22"/>
      <c r="H29" s="22">
        <f>SUM(H27:H28)</f>
        <v>640507.6</v>
      </c>
      <c r="I29" s="22">
        <f>SUM(I27:I28)</f>
        <v>66235.7</v>
      </c>
      <c r="J29" s="22"/>
    </row>
    <row r="30" spans="1:10" s="20" customFormat="1" ht="25.75" customHeight="1">
      <c r="A30" s="24"/>
      <c r="B30" s="2"/>
      <c r="C30" s="2"/>
      <c r="D30" s="2"/>
      <c r="E30" s="23"/>
      <c r="F30" s="22"/>
      <c r="G30" s="22"/>
      <c r="H30" s="22"/>
      <c r="I30" s="18"/>
      <c r="J30" s="18"/>
    </row>
    <row r="31" spans="1:10" s="20" customFormat="1" ht="25.75" customHeight="1">
      <c r="A31" s="24" t="s">
        <v>5</v>
      </c>
      <c r="B31" s="24"/>
      <c r="C31" s="24"/>
      <c r="D31" s="24"/>
      <c r="E31" s="22"/>
      <c r="F31" s="22">
        <f>F25+F29</f>
        <v>22913000</v>
      </c>
      <c r="G31" s="22"/>
      <c r="H31" s="22">
        <f>H25+H29</f>
        <v>3436950</v>
      </c>
      <c r="I31" s="22">
        <f>I25+I29</f>
        <v>390300</v>
      </c>
      <c r="J31" s="16"/>
    </row>
    <row r="32" spans="1:10" s="20" customFormat="1">
      <c r="A32" s="25"/>
      <c r="B32" s="25"/>
      <c r="C32" s="25"/>
      <c r="D32" s="25"/>
      <c r="E32" s="26"/>
      <c r="F32" s="38">
        <f>F31-'[2]2022  год_последний'!$Y$33</f>
        <v>0</v>
      </c>
      <c r="G32" s="38"/>
      <c r="H32" s="38">
        <f>H31-'[2]2022  год_последний'!$AG$33</f>
        <v>0</v>
      </c>
      <c r="I32" s="38">
        <f>I31-'[2]2022  год_последний'!$S$33</f>
        <v>0</v>
      </c>
      <c r="J32" s="38">
        <f>J31-'[2]2022  год_последний'!$AV$33</f>
        <v>0</v>
      </c>
    </row>
    <row r="33" spans="5:10">
      <c r="E33" s="31"/>
      <c r="F33" s="19">
        <f>F31*15/100</f>
        <v>3436950</v>
      </c>
      <c r="G33" s="29" t="s">
        <v>14</v>
      </c>
      <c r="H33" s="31"/>
      <c r="I33" s="31"/>
      <c r="J33" s="31"/>
    </row>
    <row r="34" spans="5:10">
      <c r="E34" s="35"/>
      <c r="F34" s="35"/>
      <c r="H34" s="35"/>
      <c r="I34" s="35"/>
      <c r="J34" s="35"/>
    </row>
    <row r="35" spans="5:10">
      <c r="H35" s="20"/>
      <c r="I35" s="20"/>
      <c r="J35" s="20"/>
    </row>
  </sheetData>
  <mergeCells count="9">
    <mergeCell ref="A2:J2"/>
    <mergeCell ref="J5:J6"/>
    <mergeCell ref="A5:A6"/>
    <mergeCell ref="E5:E6"/>
    <mergeCell ref="F5:H5"/>
    <mergeCell ref="B5:B6"/>
    <mergeCell ref="C5:C6"/>
    <mergeCell ref="D5:D6"/>
    <mergeCell ref="I5:I6"/>
  </mergeCells>
  <phoneticPr fontId="0" type="noConversion"/>
  <pageMargins left="0.78740157480314965" right="0.39370078740157483" top="0.59055118110236227" bottom="0.59055118110236227" header="0.23622047244094491" footer="0.31496062992125984"/>
  <pageSetup paperSize="9" scale="53" orientation="landscape" r:id="rId1"/>
  <headerFooter alignWithMargins="0"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view="pageBreakPreview" zoomScale="80" zoomScaleNormal="36" zoomScaleSheetLayoutView="80" workbookViewId="0">
      <pane xSplit="1" ySplit="6" topLeftCell="B28" activePane="bottomRight" state="frozen"/>
      <selection pane="topRight" activeCell="C1" sqref="C1"/>
      <selection pane="bottomLeft" activeCell="A5" sqref="A5"/>
      <selection pane="bottomRight" activeCell="H37" sqref="H37"/>
    </sheetView>
  </sheetViews>
  <sheetFormatPr defaultColWidth="9.1796875" defaultRowHeight="15.5"/>
  <cols>
    <col min="1" max="1" width="49.453125" style="27" customWidth="1"/>
    <col min="2" max="2" width="16.453125" style="27" customWidth="1"/>
    <col min="3" max="3" width="15.54296875" style="32" customWidth="1"/>
    <col min="4" max="4" width="19.81640625" style="20" customWidth="1"/>
    <col min="5" max="5" width="20.453125" style="20" customWidth="1"/>
    <col min="6" max="6" width="19.453125" style="20" customWidth="1"/>
    <col min="7" max="8" width="17.54296875" style="32" customWidth="1"/>
    <col min="9" max="9" width="24.453125" style="32" customWidth="1"/>
    <col min="10" max="16384" width="9.1796875" style="32"/>
  </cols>
  <sheetData>
    <row r="2" spans="1:9" s="3" customFormat="1" ht="74.5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18">
      <c r="A3" s="5"/>
      <c r="B3" s="5"/>
      <c r="D3" s="6"/>
      <c r="E3" s="6"/>
      <c r="F3" s="7"/>
    </row>
    <row r="4" spans="1:9" s="3" customFormat="1">
      <c r="A4" s="4"/>
      <c r="B4" s="4"/>
      <c r="C4" s="8"/>
      <c r="D4" s="9"/>
      <c r="E4" s="9"/>
      <c r="F4" s="9"/>
      <c r="G4" s="10"/>
      <c r="H4" s="10"/>
      <c r="I4" s="11" t="s">
        <v>0</v>
      </c>
    </row>
    <row r="5" spans="1:9" s="3" customFormat="1" ht="41.15" customHeight="1">
      <c r="A5" s="46" t="s">
        <v>19</v>
      </c>
      <c r="B5" s="48" t="s">
        <v>11</v>
      </c>
      <c r="C5" s="48" t="s">
        <v>8</v>
      </c>
      <c r="D5" s="41" t="s">
        <v>9</v>
      </c>
      <c r="E5" s="41" t="s">
        <v>10</v>
      </c>
      <c r="F5" s="43" t="s">
        <v>12</v>
      </c>
      <c r="G5" s="44"/>
      <c r="H5" s="45"/>
      <c r="I5" s="41" t="s">
        <v>15</v>
      </c>
    </row>
    <row r="6" spans="1:9" s="13" customFormat="1" ht="109.5" customHeight="1">
      <c r="A6" s="47"/>
      <c r="B6" s="49"/>
      <c r="C6" s="49"/>
      <c r="D6" s="42"/>
      <c r="E6" s="42"/>
      <c r="F6" s="12" t="s">
        <v>1</v>
      </c>
      <c r="G6" s="12" t="s">
        <v>6</v>
      </c>
      <c r="H6" s="12" t="s">
        <v>2</v>
      </c>
      <c r="I6" s="42"/>
    </row>
    <row r="7" spans="1:9" s="20" customFormat="1" ht="24.75" customHeight="1">
      <c r="A7" s="2" t="s">
        <v>20</v>
      </c>
      <c r="B7" s="14">
        <f>C7*D7</f>
        <v>0.82529520417200009</v>
      </c>
      <c r="C7" s="1">
        <v>1.136501</v>
      </c>
      <c r="D7" s="1">
        <v>0.72617200000000004</v>
      </c>
      <c r="E7" s="39">
        <v>1.55</v>
      </c>
      <c r="F7" s="16">
        <f>'[2]2021  год_последний'!AH10</f>
        <v>110000</v>
      </c>
      <c r="G7" s="17">
        <f>'[2]2021  год_последний'!AT10</f>
        <v>70.27</v>
      </c>
      <c r="H7" s="17">
        <f>'[2]2021  год_последний'!AU10</f>
        <v>77297</v>
      </c>
      <c r="I7" s="16">
        <f>'[2]2021  год_последний'!W10</f>
        <v>60061.599999999999</v>
      </c>
    </row>
    <row r="8" spans="1:9" s="20" customFormat="1" ht="24.75" customHeight="1">
      <c r="A8" s="2" t="s">
        <v>21</v>
      </c>
      <c r="B8" s="14">
        <f t="shared" ref="B8:B24" si="0">C8*D8</f>
        <v>0.71263724304000009</v>
      </c>
      <c r="C8" s="1">
        <v>0.68359800000000004</v>
      </c>
      <c r="D8" s="1">
        <v>1.0424800000000001</v>
      </c>
      <c r="E8" s="21">
        <f t="shared" ref="E8:E24" si="1">E7</f>
        <v>1.55</v>
      </c>
      <c r="F8" s="16">
        <f>'[2]2021  год_последний'!AH11</f>
        <v>1079000</v>
      </c>
      <c r="G8" s="17">
        <f>'[2]2021  год_последний'!AT11</f>
        <v>17.72</v>
      </c>
      <c r="H8" s="17">
        <f>'[2]2021  год_последний'!AU11</f>
        <v>191156.3</v>
      </c>
      <c r="I8" s="16">
        <f>'[2]2021  год_последний'!W11</f>
        <v>31183.8</v>
      </c>
    </row>
    <row r="9" spans="1:9" s="20" customFormat="1" ht="24.75" customHeight="1">
      <c r="A9" s="2" t="s">
        <v>22</v>
      </c>
      <c r="B9" s="14">
        <f t="shared" si="0"/>
        <v>0.97084703932800009</v>
      </c>
      <c r="C9" s="1">
        <v>0.83473799999999998</v>
      </c>
      <c r="D9" s="1">
        <v>1.1630560000000001</v>
      </c>
      <c r="E9" s="21">
        <f t="shared" si="1"/>
        <v>1.55</v>
      </c>
      <c r="F9" s="16">
        <f>'[2]2021  год_последний'!AH12</f>
        <v>428500</v>
      </c>
      <c r="G9" s="17">
        <f>'[2]2021  год_последний'!AT12</f>
        <v>30.8</v>
      </c>
      <c r="H9" s="17">
        <f>'[2]2021  год_последний'!AU12</f>
        <v>131972.20000000001</v>
      </c>
      <c r="I9" s="16">
        <f>'[2]2021  год_последний'!W12</f>
        <v>94696.9</v>
      </c>
    </row>
    <row r="10" spans="1:9" s="20" customFormat="1" ht="24.75" customHeight="1">
      <c r="A10" s="2" t="s">
        <v>23</v>
      </c>
      <c r="B10" s="14">
        <f t="shared" si="0"/>
        <v>0.70907118441100003</v>
      </c>
      <c r="C10" s="1">
        <v>0.86941900000000005</v>
      </c>
      <c r="D10" s="1">
        <v>0.81556899999999999</v>
      </c>
      <c r="E10" s="21">
        <f t="shared" si="1"/>
        <v>1.55</v>
      </c>
      <c r="F10" s="16">
        <f>'[2]2021  год_последний'!AH13</f>
        <v>334500</v>
      </c>
      <c r="G10" s="17">
        <f>'[2]2021  год_последний'!AT13</f>
        <v>45.14</v>
      </c>
      <c r="H10" s="17">
        <f>'[2]2021  год_последний'!AU13</f>
        <v>150980.20000000001</v>
      </c>
      <c r="I10" s="16">
        <f>'[2]2021  год_последний'!W13</f>
        <v>1357.7</v>
      </c>
    </row>
    <row r="11" spans="1:9" s="20" customFormat="1" ht="24.75" customHeight="1">
      <c r="A11" s="2" t="s">
        <v>24</v>
      </c>
      <c r="B11" s="14">
        <f t="shared" si="0"/>
        <v>0.60180421329599998</v>
      </c>
      <c r="C11" s="1">
        <v>0.87664200000000003</v>
      </c>
      <c r="D11" s="1">
        <v>0.68648799999999999</v>
      </c>
      <c r="E11" s="21">
        <f t="shared" si="1"/>
        <v>1.55</v>
      </c>
      <c r="F11" s="16">
        <f>'[2]2021  год_последний'!AH14</f>
        <v>237700</v>
      </c>
      <c r="G11" s="17">
        <f>'[2]2021  год_последний'!AT14</f>
        <v>63.38</v>
      </c>
      <c r="H11" s="17">
        <f>'[2]2021  год_последний'!AU14</f>
        <v>150659.1</v>
      </c>
      <c r="I11" s="16">
        <f>'[2]2021  год_последний'!W14</f>
        <v>60187.6</v>
      </c>
    </row>
    <row r="12" spans="1:9" s="20" customFormat="1" ht="24.75" customHeight="1">
      <c r="A12" s="2" t="s">
        <v>25</v>
      </c>
      <c r="B12" s="14">
        <f t="shared" si="0"/>
        <v>0.67734478325000003</v>
      </c>
      <c r="C12" s="1">
        <v>1.0206740000000001</v>
      </c>
      <c r="D12" s="1">
        <v>0.66362500000000002</v>
      </c>
      <c r="E12" s="21">
        <f t="shared" si="1"/>
        <v>1.55</v>
      </c>
      <c r="F12" s="16">
        <f>'[2]2021  год_последний'!AH15</f>
        <v>174300</v>
      </c>
      <c r="G12" s="17">
        <f>'[2]2021  год_последний'!AT15</f>
        <v>70.959999999999994</v>
      </c>
      <c r="H12" s="17">
        <f>'[2]2021  год_последний'!AU15</f>
        <v>123675</v>
      </c>
      <c r="I12" s="16">
        <f>'[2]2021  год_последний'!W15</f>
        <v>49830.6</v>
      </c>
    </row>
    <row r="13" spans="1:9" s="20" customFormat="1" ht="24.75" customHeight="1">
      <c r="A13" s="2" t="s">
        <v>26</v>
      </c>
      <c r="B13" s="14">
        <f t="shared" si="0"/>
        <v>0.62139586457499996</v>
      </c>
      <c r="C13" s="1">
        <v>0.84296499999999996</v>
      </c>
      <c r="D13" s="1">
        <v>0.737155</v>
      </c>
      <c r="E13" s="21">
        <f t="shared" si="1"/>
        <v>1.55</v>
      </c>
      <c r="F13" s="16">
        <f>'[2]2021  год_последний'!AH16</f>
        <v>401600</v>
      </c>
      <c r="G13" s="17">
        <f>'[2]2021  год_последний'!AT16</f>
        <v>58.23</v>
      </c>
      <c r="H13" s="17">
        <f>'[2]2021  год_последний'!AU16</f>
        <v>233839.2</v>
      </c>
      <c r="I13" s="16">
        <f>'[2]2021  год_последний'!W16</f>
        <v>2011.4</v>
      </c>
    </row>
    <row r="14" spans="1:9" s="20" customFormat="1" ht="24.75" customHeight="1">
      <c r="A14" s="2" t="s">
        <v>27</v>
      </c>
      <c r="B14" s="14">
        <f t="shared" si="0"/>
        <v>0.57869717539799992</v>
      </c>
      <c r="C14" s="1">
        <v>0.88846899999999995</v>
      </c>
      <c r="D14" s="1">
        <v>0.65134199999999998</v>
      </c>
      <c r="E14" s="21">
        <f t="shared" si="1"/>
        <v>1.55</v>
      </c>
      <c r="F14" s="16">
        <f>'[2]2021  год_последний'!AH17</f>
        <v>365500</v>
      </c>
      <c r="G14" s="17">
        <f>'[2]2021  год_последний'!AT17</f>
        <v>57.2</v>
      </c>
      <c r="H14" s="17">
        <f>'[2]2021  год_последний'!AU17</f>
        <v>209065.8</v>
      </c>
      <c r="I14" s="16">
        <f>'[2]2021  год_последний'!W17</f>
        <v>79103.899999999994</v>
      </c>
    </row>
    <row r="15" spans="1:9" s="20" customFormat="1" ht="24.75" customHeight="1">
      <c r="A15" s="2" t="s">
        <v>28</v>
      </c>
      <c r="B15" s="14">
        <f t="shared" si="0"/>
        <v>0.62765305803000004</v>
      </c>
      <c r="C15" s="1">
        <v>1.010567</v>
      </c>
      <c r="D15" s="1">
        <v>0.62109000000000003</v>
      </c>
      <c r="E15" s="21">
        <f t="shared" si="1"/>
        <v>1.55</v>
      </c>
      <c r="F15" s="16">
        <f>'[2]2021  год_последний'!AH18</f>
        <v>157400</v>
      </c>
      <c r="G15" s="17">
        <f>'[2]2021  год_последний'!AT18</f>
        <v>70.739999999999995</v>
      </c>
      <c r="H15" s="17">
        <f>'[2]2021  год_последний'!AU18</f>
        <v>111350</v>
      </c>
      <c r="I15" s="16">
        <f>'[2]2021  год_последний'!W18</f>
        <v>96942.399999999994</v>
      </c>
    </row>
    <row r="16" spans="1:9" s="20" customFormat="1" ht="24.75" customHeight="1">
      <c r="A16" s="2" t="s">
        <v>29</v>
      </c>
      <c r="B16" s="14">
        <f t="shared" si="0"/>
        <v>0.91460211051600004</v>
      </c>
      <c r="C16" s="1">
        <v>1.1372310000000001</v>
      </c>
      <c r="D16" s="1">
        <v>0.80423599999999995</v>
      </c>
      <c r="E16" s="21">
        <f t="shared" si="1"/>
        <v>1.55</v>
      </c>
      <c r="F16" s="16">
        <f>'[2]2021  год_последний'!AH19</f>
        <v>184000</v>
      </c>
      <c r="G16" s="17">
        <f>'[2]2021  год_последний'!AT19</f>
        <v>49.01</v>
      </c>
      <c r="H16" s="17">
        <f>'[2]2021  год_последний'!AU19</f>
        <v>90177.9</v>
      </c>
      <c r="I16" s="16">
        <f>'[2]2021  год_последний'!W19</f>
        <v>41962.400000000001</v>
      </c>
    </row>
    <row r="17" spans="1:9" s="20" customFormat="1" ht="24.75" customHeight="1">
      <c r="A17" s="2" t="s">
        <v>30</v>
      </c>
      <c r="B17" s="14">
        <f t="shared" si="0"/>
        <v>1.1300228067440001</v>
      </c>
      <c r="C17" s="1">
        <v>0.78813800000000001</v>
      </c>
      <c r="D17" s="1">
        <v>1.4337880000000001</v>
      </c>
      <c r="E17" s="21">
        <f t="shared" si="1"/>
        <v>1.55</v>
      </c>
      <c r="F17" s="16">
        <f>'[2]2021  год_последний'!AH20</f>
        <v>778200</v>
      </c>
      <c r="G17" s="17">
        <f>'[2]2021  год_последний'!AT20</f>
        <v>20.5</v>
      </c>
      <c r="H17" s="17">
        <f>'[2]2021  год_последний'!AU20</f>
        <v>159557.20000000001</v>
      </c>
      <c r="I17" s="16">
        <f>'[2]2021  год_последний'!W20</f>
        <v>102216.4</v>
      </c>
    </row>
    <row r="18" spans="1:9" s="20" customFormat="1" ht="24.75" customHeight="1">
      <c r="A18" s="2" t="s">
        <v>31</v>
      </c>
      <c r="B18" s="14">
        <f t="shared" si="0"/>
        <v>0.66758826219199996</v>
      </c>
      <c r="C18" s="1">
        <v>0.94928199999999996</v>
      </c>
      <c r="D18" s="1">
        <v>0.70325599999999999</v>
      </c>
      <c r="E18" s="21">
        <f t="shared" si="1"/>
        <v>1.55</v>
      </c>
      <c r="F18" s="16">
        <f>'[2]2021  год_последний'!AH21</f>
        <v>175400</v>
      </c>
      <c r="G18" s="17">
        <f>'[2]2021  год_последний'!AT21</f>
        <v>80.41</v>
      </c>
      <c r="H18" s="17">
        <f>'[2]2021  год_последний'!AU21</f>
        <v>141041.60000000001</v>
      </c>
      <c r="I18" s="16">
        <f>'[2]2021  год_последний'!W21</f>
        <v>23625.3</v>
      </c>
    </row>
    <row r="19" spans="1:9" s="20" customFormat="1" ht="24.75" customHeight="1">
      <c r="A19" s="2" t="s">
        <v>32</v>
      </c>
      <c r="B19" s="14">
        <f t="shared" si="0"/>
        <v>0.78840591741800004</v>
      </c>
      <c r="C19" s="1">
        <v>0.736954</v>
      </c>
      <c r="D19" s="1">
        <v>1.069817</v>
      </c>
      <c r="E19" s="21">
        <f t="shared" si="1"/>
        <v>1.55</v>
      </c>
      <c r="F19" s="16">
        <f>'[2]2021  год_последний'!AH22</f>
        <v>778700</v>
      </c>
      <c r="G19" s="17">
        <f>'[2]2021  год_последний'!AT22</f>
        <v>14.45</v>
      </c>
      <c r="H19" s="17">
        <f>'[2]2021  год_последний'!AU22</f>
        <v>112555.8</v>
      </c>
      <c r="I19" s="16">
        <f>'[2]2021  год_последний'!W22</f>
        <v>16757.7</v>
      </c>
    </row>
    <row r="20" spans="1:9" s="20" customFormat="1" ht="24.75" customHeight="1">
      <c r="A20" s="2" t="s">
        <v>33</v>
      </c>
      <c r="B20" s="14">
        <f t="shared" si="0"/>
        <v>0.73320030468000008</v>
      </c>
      <c r="C20" s="1">
        <v>1.0567800000000001</v>
      </c>
      <c r="D20" s="1">
        <v>0.69380600000000003</v>
      </c>
      <c r="E20" s="21">
        <f t="shared" si="1"/>
        <v>1.55</v>
      </c>
      <c r="F20" s="16">
        <f>'[2]2021  год_последний'!AH23</f>
        <v>198000</v>
      </c>
      <c r="G20" s="17">
        <f>'[2]2021  год_последний'!AT23</f>
        <v>58.6</v>
      </c>
      <c r="H20" s="17">
        <f>'[2]2021  год_последний'!AU23</f>
        <v>116028.1</v>
      </c>
      <c r="I20" s="16">
        <f>'[2]2021  год_последний'!W23</f>
        <v>60428.800000000003</v>
      </c>
    </row>
    <row r="21" spans="1:9" s="20" customFormat="1" ht="24.75" customHeight="1">
      <c r="A21" s="2" t="s">
        <v>34</v>
      </c>
      <c r="B21" s="14">
        <f t="shared" si="0"/>
        <v>0.91718728713999997</v>
      </c>
      <c r="C21" s="1">
        <v>0.901115</v>
      </c>
      <c r="D21" s="1">
        <v>1.017836</v>
      </c>
      <c r="E21" s="21">
        <f t="shared" si="1"/>
        <v>1.55</v>
      </c>
      <c r="F21" s="16">
        <f>'[2]2021  год_последний'!AH24</f>
        <v>269300</v>
      </c>
      <c r="G21" s="17">
        <f>'[2]2021  год_последний'!AT24</f>
        <v>58.34</v>
      </c>
      <c r="H21" s="17">
        <f>'[2]2021  год_последний'!AU24</f>
        <v>157118.39999999999</v>
      </c>
      <c r="I21" s="16">
        <f>'[2]2021  год_последний'!W24</f>
        <v>1629.5</v>
      </c>
    </row>
    <row r="22" spans="1:9" s="20" customFormat="1" ht="24.75" customHeight="1">
      <c r="A22" s="2" t="s">
        <v>35</v>
      </c>
      <c r="B22" s="14">
        <f t="shared" si="0"/>
        <v>0.48843871504999997</v>
      </c>
      <c r="C22" s="1">
        <v>0.767563</v>
      </c>
      <c r="D22" s="1">
        <v>0.63634999999999997</v>
      </c>
      <c r="E22" s="21">
        <f t="shared" si="1"/>
        <v>1.55</v>
      </c>
      <c r="F22" s="16">
        <f>'[2]2021  год_последний'!AH25</f>
        <v>492500</v>
      </c>
      <c r="G22" s="17">
        <f>'[2]2021  год_последний'!AT25</f>
        <v>48.86</v>
      </c>
      <c r="H22" s="17">
        <f>'[2]2021  год_последний'!AU25</f>
        <v>240644.9</v>
      </c>
      <c r="I22" s="16">
        <f>'[2]2021  год_последний'!W25</f>
        <v>94501.2</v>
      </c>
    </row>
    <row r="23" spans="1:9" s="20" customFormat="1" ht="24.75" customHeight="1">
      <c r="A23" s="2" t="s">
        <v>36</v>
      </c>
      <c r="B23" s="14">
        <f t="shared" si="0"/>
        <v>0.84203135658399997</v>
      </c>
      <c r="C23" s="1">
        <v>0.90191200000000005</v>
      </c>
      <c r="D23" s="1">
        <v>0.93360699999999996</v>
      </c>
      <c r="E23" s="21">
        <f t="shared" si="1"/>
        <v>1.55</v>
      </c>
      <c r="F23" s="16">
        <f>'[2]2021  год_последний'!AH26</f>
        <v>254700</v>
      </c>
      <c r="G23" s="17">
        <f>'[2]2021  год_последний'!AT26</f>
        <v>55.41</v>
      </c>
      <c r="H23" s="17">
        <f>'[2]2021  год_последний'!AU26</f>
        <v>141136.4</v>
      </c>
      <c r="I23" s="16">
        <f>'[2]2021  год_последний'!W26</f>
        <v>52446.8</v>
      </c>
    </row>
    <row r="24" spans="1:9" s="20" customFormat="1" ht="24.75" customHeight="1">
      <c r="A24" s="2" t="s">
        <v>37</v>
      </c>
      <c r="B24" s="14">
        <f t="shared" si="0"/>
        <v>0.66287799309400008</v>
      </c>
      <c r="C24" s="1">
        <v>0.83655100000000004</v>
      </c>
      <c r="D24" s="1">
        <v>0.79239400000000004</v>
      </c>
      <c r="E24" s="21">
        <f t="shared" si="1"/>
        <v>1.55</v>
      </c>
      <c r="F24" s="16">
        <f>'[2]2021  год_последний'!AH27</f>
        <v>372000</v>
      </c>
      <c r="G24" s="17">
        <f>'[2]2021  год_последний'!AT27</f>
        <v>55.28</v>
      </c>
      <c r="H24" s="17">
        <f>'[2]2021  год_последний'!AU27</f>
        <v>205629.7</v>
      </c>
      <c r="I24" s="16">
        <f>'[2]2021  год_последний'!W27</f>
        <v>2028.9</v>
      </c>
    </row>
    <row r="25" spans="1:9" s="20" customFormat="1" ht="24.75" customHeight="1">
      <c r="A25" s="24" t="s">
        <v>3</v>
      </c>
      <c r="B25" s="2"/>
      <c r="C25" s="1"/>
      <c r="D25" s="1"/>
      <c r="E25" s="15"/>
      <c r="F25" s="22">
        <f>SUM(F7:F24)</f>
        <v>6791300</v>
      </c>
      <c r="G25" s="22"/>
      <c r="H25" s="22">
        <f>SUM(H7:H24)</f>
        <v>2743884.8000000003</v>
      </c>
      <c r="I25" s="22">
        <f>SUM(I7:I24)</f>
        <v>870972.90000000014</v>
      </c>
    </row>
    <row r="26" spans="1:9" s="20" customFormat="1" ht="24.75" customHeight="1">
      <c r="A26" s="2"/>
      <c r="B26" s="2"/>
      <c r="C26" s="1"/>
      <c r="D26" s="1"/>
      <c r="E26" s="15"/>
      <c r="F26" s="22"/>
      <c r="G26" s="17"/>
      <c r="H26" s="22"/>
      <c r="I26" s="22"/>
    </row>
    <row r="27" spans="1:9" s="20" customFormat="1" ht="24.75" customHeight="1">
      <c r="A27" s="2" t="s">
        <v>38</v>
      </c>
      <c r="B27" s="14">
        <f>C27*D27</f>
        <v>0.8347892614600001</v>
      </c>
      <c r="C27" s="1">
        <v>0.65758000000000005</v>
      </c>
      <c r="D27" s="1">
        <v>1.269487</v>
      </c>
      <c r="E27" s="21">
        <f>E24</f>
        <v>1.55</v>
      </c>
      <c r="F27" s="16">
        <f>'[2]2021  год_последний'!AH30</f>
        <v>1562700</v>
      </c>
      <c r="G27" s="17">
        <f>'[2]2021  год_последний'!AT30</f>
        <v>26.36</v>
      </c>
      <c r="H27" s="17">
        <f>'[2]2021  год_последний'!AU30</f>
        <v>411957</v>
      </c>
      <c r="I27" s="16">
        <f>'[2]2021  год_последний'!W30</f>
        <v>18619.400000000001</v>
      </c>
    </row>
    <row r="28" spans="1:9" s="20" customFormat="1" ht="24.75" customHeight="1">
      <c r="A28" s="2" t="s">
        <v>39</v>
      </c>
      <c r="B28" s="14">
        <f>C28*D28</f>
        <v>1.304899249515</v>
      </c>
      <c r="C28" s="1">
        <v>0.68818900000000005</v>
      </c>
      <c r="D28" s="1">
        <v>1.8961349999999999</v>
      </c>
      <c r="E28" s="21">
        <f>E27</f>
        <v>1.55</v>
      </c>
      <c r="F28" s="16">
        <f>'[2]2021  год_последний'!AH31</f>
        <v>12984700</v>
      </c>
      <c r="G28" s="17">
        <f>'[2]2021  год_последний'!AT31</f>
        <v>6.22</v>
      </c>
      <c r="H28" s="17">
        <f>'[2]2021  год_последний'!AU31</f>
        <v>807519.7</v>
      </c>
      <c r="I28" s="16">
        <f>'[2]2021  год_последний'!W31</f>
        <v>190733.7</v>
      </c>
    </row>
    <row r="29" spans="1:9" s="20" customFormat="1" ht="24.75" customHeight="1">
      <c r="A29" s="24" t="s">
        <v>4</v>
      </c>
      <c r="B29" s="2"/>
      <c r="C29" s="2"/>
      <c r="D29" s="2"/>
      <c r="E29" s="22"/>
      <c r="F29" s="22">
        <f>SUM(F27:F28)</f>
        <v>14547400</v>
      </c>
      <c r="G29" s="22"/>
      <c r="H29" s="22">
        <f>SUM(H27:H28)</f>
        <v>1219476.7</v>
      </c>
      <c r="I29" s="22">
        <f>SUM(I27:I28)</f>
        <v>209353.1</v>
      </c>
    </row>
    <row r="30" spans="1:9" s="20" customFormat="1" ht="24.75" customHeight="1">
      <c r="A30" s="24"/>
      <c r="B30" s="2"/>
      <c r="C30" s="2"/>
      <c r="D30" s="2"/>
      <c r="E30" s="23"/>
      <c r="F30" s="22"/>
      <c r="G30" s="22"/>
      <c r="H30" s="22"/>
      <c r="I30" s="22"/>
    </row>
    <row r="31" spans="1:9" s="20" customFormat="1" ht="24.75" customHeight="1">
      <c r="A31" s="24" t="s">
        <v>5</v>
      </c>
      <c r="B31" s="24"/>
      <c r="C31" s="24"/>
      <c r="D31" s="24"/>
      <c r="E31" s="22"/>
      <c r="F31" s="22">
        <f>F25+F29</f>
        <v>21338700</v>
      </c>
      <c r="G31" s="22"/>
      <c r="H31" s="22">
        <f>H25+H29</f>
        <v>3963361.5</v>
      </c>
      <c r="I31" s="22">
        <f>I25+I29</f>
        <v>1080326.0000000002</v>
      </c>
    </row>
    <row r="32" spans="1:9" s="20" customFormat="1">
      <c r="A32" s="25"/>
      <c r="B32" s="25"/>
      <c r="C32" s="26"/>
      <c r="D32" s="26"/>
      <c r="E32" s="26"/>
      <c r="F32" s="38">
        <f>F31-'[2]2021  год_последний'!$AH$34</f>
        <v>0</v>
      </c>
      <c r="G32" s="38"/>
      <c r="H32" s="38">
        <f>H31-'[2]2021  год_последний'!$AU$34</f>
        <v>0</v>
      </c>
      <c r="I32" s="38">
        <f>I31-'[2]2021  год_последний'!$W$34</f>
        <v>0</v>
      </c>
    </row>
    <row r="33" spans="3:9">
      <c r="C33" s="28"/>
      <c r="F33" s="19">
        <f>H31</f>
        <v>3963361.5</v>
      </c>
      <c r="G33" s="29" t="s">
        <v>40</v>
      </c>
      <c r="H33" s="20"/>
      <c r="I33" s="30"/>
    </row>
    <row r="34" spans="3:9">
      <c r="C34" s="33"/>
      <c r="H34" s="20"/>
      <c r="I34" s="20"/>
    </row>
    <row r="35" spans="3:9">
      <c r="C35" s="34"/>
      <c r="D35" s="31"/>
      <c r="E35" s="31"/>
      <c r="F35" s="31"/>
      <c r="G35" s="30"/>
      <c r="H35" s="31"/>
      <c r="I35" s="31"/>
    </row>
    <row r="36" spans="3:9">
      <c r="D36" s="35"/>
      <c r="E36" s="35"/>
      <c r="F36" s="35"/>
      <c r="H36" s="35"/>
      <c r="I36" s="35"/>
    </row>
    <row r="37" spans="3:9">
      <c r="H37" s="20"/>
      <c r="I37" s="20"/>
    </row>
  </sheetData>
  <mergeCells count="8">
    <mergeCell ref="A2:I2"/>
    <mergeCell ref="I5:I6"/>
    <mergeCell ref="A5:A6"/>
    <mergeCell ref="B5:B6"/>
    <mergeCell ref="C5:C6"/>
    <mergeCell ref="D5:D6"/>
    <mergeCell ref="E5:E6"/>
    <mergeCell ref="F5:H5"/>
  </mergeCells>
  <phoneticPr fontId="0" type="noConversion"/>
  <pageMargins left="0.78740157480314965" right="0.39370078740157483" top="0.59055118110236227" bottom="0.59055118110236227" header="0.23622047244094491" footer="0.31496062992125984"/>
  <pageSetup paperSize="9" scale="54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2023  год</vt:lpstr>
      <vt:lpstr>2022  год</vt:lpstr>
      <vt:lpstr>2021  год</vt:lpstr>
      <vt:lpstr>'2021  год'!Заголовки_для_печати</vt:lpstr>
      <vt:lpstr>'2022  год'!Заголовки_для_печати</vt:lpstr>
      <vt:lpstr>'2023  год'!Заголовки_для_печати</vt:lpstr>
      <vt:lpstr>'2021  год'!Область_печати</vt:lpstr>
      <vt:lpstr>'2022  год'!Область_печати</vt:lpstr>
      <vt:lpstr>'2023 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2020-11-02T07:00:00Z</cp:lastPrinted>
  <dcterms:created xsi:type="dcterms:W3CDTF">2011-10-24T10:13:26Z</dcterms:created>
  <dcterms:modified xsi:type="dcterms:W3CDTF">2021-03-31T14:34:29Z</dcterms:modified>
</cp:coreProperties>
</file>