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920" windowHeight="8352" activeTab="0"/>
  </bookViews>
  <sheets>
    <sheet name="Сводная  оценка (сортировка)" sheetId="1" r:id="rId1"/>
  </sheets>
  <externalReferences>
    <externalReference r:id="rId4"/>
  </externalReferences>
  <definedNames>
    <definedName name="_xlnm.Print_Area" localSheetId="0">'Сводная  оценка (сортировка)'!$A$1:$H$27</definedName>
  </definedNames>
  <calcPr fullCalcOnLoad="1"/>
</workbook>
</file>

<file path=xl/sharedStrings.xml><?xml version="1.0" encoding="utf-8"?>
<sst xmlns="http://schemas.openxmlformats.org/spreadsheetml/2006/main" count="30" uniqueCount="30">
  <si>
    <t>Наименование  муниципальных  образований</t>
  </si>
  <si>
    <t>Итоговая  оценка</t>
  </si>
  <si>
    <t>Елецкий  муниципальный  район</t>
  </si>
  <si>
    <t>Краснинский  муниципальный  район</t>
  </si>
  <si>
    <t>Добринский  муниципальный  район</t>
  </si>
  <si>
    <t>Липецкий  муниципальный  район</t>
  </si>
  <si>
    <t>Хлевенский  муниципальный  район</t>
  </si>
  <si>
    <t>Городской  округ  город  Елец</t>
  </si>
  <si>
    <t>Городской  округ  город  Липецк</t>
  </si>
  <si>
    <t>Становлянский  муниципальный  район</t>
  </si>
  <si>
    <t>Данковский  муниципальный  район</t>
  </si>
  <si>
    <t>Грязинский  муниципальный  район</t>
  </si>
  <si>
    <t>Добровский  муниципальный  район</t>
  </si>
  <si>
    <t>Лебедянский  муниципальный  район</t>
  </si>
  <si>
    <t>Тербунский  муниципальный  район</t>
  </si>
  <si>
    <t>Чаплыгинский  муниципальный  район</t>
  </si>
  <si>
    <t>Долгоруковский  муниципальный  район</t>
  </si>
  <si>
    <t>Воловский  муниципальный  район</t>
  </si>
  <si>
    <t>Усманский  муниципальный  район</t>
  </si>
  <si>
    <t>Лев-Толстовский  муниципальный  район</t>
  </si>
  <si>
    <t>Задонский  муниципальный  район</t>
  </si>
  <si>
    <t>Измалковский  муниципальный  район</t>
  </si>
  <si>
    <t>Степени  качества  управления  финансами  и  платежеспособности  муниципальных  районов  и  городских  округов  области  за  2014  год</t>
  </si>
  <si>
    <t>I  степень  (высокое  качество  управления  муниципальными  финансами) - итоговая  оценка  более  85,000  балов</t>
  </si>
  <si>
    <t>II  степень  (надлежащее  качество  управления  муниципальными  финансами) - итоговая  оценка  находится  в  интервале  от  75,000  до  84,999  балов  включительно</t>
  </si>
  <si>
    <t>III  степень  (низкое  качество  управления  муниципальными  финансами) - итоговая  оценка  до  74,999  балов  включительно</t>
  </si>
  <si>
    <t xml:space="preserve">I  степень  </t>
  </si>
  <si>
    <t xml:space="preserve">II  степень  </t>
  </si>
  <si>
    <t xml:space="preserve">III  степень  </t>
  </si>
  <si>
    <t>Количество  муниципальных  образований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</si>
</sst>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E+00"/>
    <numFmt numFmtId="172" formatCode="0.000E+00"/>
    <numFmt numFmtId="173" formatCode="0.0E+00"/>
    <numFmt numFmtId="174" formatCode="_-* #,##0.0_р_._-;\-* #,##0.0_р_._-;_-* &quot;-&quot;??_р_._-;_-@_-"/>
    <numFmt numFmtId="175" formatCode="_-* #,##0.0_р_._-;\-* #,##0.0_р_._-;_-* &quot;-&quot;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_р_._-;\-* #,##0_р_._-;_-* &quot;-&quot;??_р_.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</numFmts>
  <fonts count="5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2" fillId="0" borderId="0" xfId="17" applyFont="1" applyFill="1" applyAlignment="1">
      <alignment horizontal="center" vertical="center"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2" xfId="17" applyFont="1" applyFill="1" applyBorder="1" applyAlignment="1">
      <alignment horizontal="center" vertical="center" wrapText="1"/>
      <protection/>
    </xf>
    <xf numFmtId="0" fontId="2" fillId="0" borderId="3" xfId="17" applyFont="1" applyFill="1" applyBorder="1" applyAlignment="1">
      <alignment vertical="center" wrapText="1"/>
      <protection/>
    </xf>
    <xf numFmtId="0" fontId="2" fillId="0" borderId="4" xfId="17" applyFont="1" applyFill="1" applyBorder="1" applyAlignment="1">
      <alignment vertical="center" wrapText="1"/>
      <protection/>
    </xf>
    <xf numFmtId="180" fontId="4" fillId="2" borderId="2" xfId="17" applyNumberFormat="1" applyFont="1" applyFill="1" applyBorder="1" applyAlignment="1">
      <alignment horizontal="center" vertical="center"/>
      <protection/>
    </xf>
    <xf numFmtId="180" fontId="4" fillId="2" borderId="1" xfId="17" applyNumberFormat="1" applyFont="1" applyFill="1" applyBorder="1" applyAlignment="1">
      <alignment horizontal="center" vertical="center"/>
      <protection/>
    </xf>
    <xf numFmtId="181" fontId="1" fillId="0" borderId="5" xfId="19" applyNumberFormat="1" applyFont="1" applyFill="1" applyBorder="1" applyAlignment="1">
      <alignment vertical="center"/>
    </xf>
    <xf numFmtId="181" fontId="1" fillId="0" borderId="3" xfId="19" applyNumberFormat="1" applyFont="1" applyFill="1" applyBorder="1" applyAlignment="1">
      <alignment horizontal="center" vertical="center"/>
    </xf>
    <xf numFmtId="180" fontId="1" fillId="0" borderId="3" xfId="19" applyNumberFormat="1" applyFont="1" applyFill="1" applyBorder="1" applyAlignment="1">
      <alignment horizontal="center" vertical="center"/>
    </xf>
    <xf numFmtId="180" fontId="1" fillId="0" borderId="6" xfId="19" applyNumberFormat="1" applyFont="1" applyFill="1" applyBorder="1" applyAlignment="1">
      <alignment horizontal="center" vertical="center"/>
    </xf>
    <xf numFmtId="181" fontId="1" fillId="0" borderId="7" xfId="19" applyNumberFormat="1" applyFont="1" applyFill="1" applyBorder="1" applyAlignment="1">
      <alignment vertical="center"/>
    </xf>
    <xf numFmtId="181" fontId="1" fillId="0" borderId="4" xfId="19" applyNumberFormat="1" applyFont="1" applyFill="1" applyBorder="1" applyAlignment="1">
      <alignment horizontal="center" vertical="center"/>
    </xf>
    <xf numFmtId="180" fontId="1" fillId="0" borderId="8" xfId="19" applyNumberFormat="1" applyFont="1" applyFill="1" applyBorder="1" applyAlignment="1">
      <alignment horizontal="center" vertical="center"/>
    </xf>
    <xf numFmtId="180" fontId="1" fillId="0" borderId="2" xfId="17" applyNumberFormat="1" applyFont="1" applyBorder="1" applyAlignment="1">
      <alignment vertical="center"/>
      <protection/>
    </xf>
    <xf numFmtId="180" fontId="1" fillId="0" borderId="1" xfId="17" applyNumberFormat="1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3" fillId="0" borderId="0" xfId="17" applyFont="1" applyFill="1" applyAlignment="1">
      <alignment vertical="center"/>
      <protection/>
    </xf>
    <xf numFmtId="0" fontId="1" fillId="2" borderId="9" xfId="17" applyFont="1" applyFill="1" applyBorder="1" applyAlignment="1">
      <alignment horizontal="center" vertical="center" wrapText="1"/>
      <protection/>
    </xf>
    <xf numFmtId="0" fontId="1" fillId="0" borderId="0" xfId="17" applyFont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Оценка  платежеспособности  за  2014  го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4;&#1077;&#1085;&#1082;&#1072;%20%20&#1087;&#1083;&#1072;&#1090;&#1077;&#1078;&#1077;&#1089;&#1087;&#1086;&#1089;&#1086;&#1073;&#1085;&#1086;&#1089;&#1090;&#1080;%20%20&#1079;&#1072;%20%202014%2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я"/>
      <sheetName val="Рейтинг  МО"/>
      <sheetName val="Сводная  оценка (сортировка)"/>
      <sheetName val="Сводная  оценка"/>
      <sheetName val="Свод  по  МО"/>
      <sheetName val="Свод"/>
      <sheetName val="Воловский "/>
      <sheetName val="Грязинский"/>
      <sheetName val="Данковский"/>
      <sheetName val="Добринский"/>
      <sheetName val="Добровский"/>
      <sheetName val="Долгоруковский"/>
      <sheetName val="Елецкий"/>
      <sheetName val="Задонский"/>
      <sheetName val="Измалковский"/>
      <sheetName val="Краснинский"/>
      <sheetName val="Лебедянский"/>
      <sheetName val="Лев-Толстовский"/>
      <sheetName val="Липецкий"/>
      <sheetName val="Становлянский"/>
      <sheetName val="Тербунский"/>
      <sheetName val="Усманский"/>
      <sheetName val="Хлевенский"/>
      <sheetName val="Чаплыгинский"/>
      <sheetName val="г.Елец"/>
      <sheetName val="г.Липецк"/>
    </sheetNames>
    <sheetDataSet>
      <sheetData sheetId="6">
        <row r="41">
          <cell r="I41">
            <v>82.03883333333333</v>
          </cell>
        </row>
      </sheetData>
      <sheetData sheetId="7">
        <row r="41">
          <cell r="I41">
            <v>97.38833333333334</v>
          </cell>
        </row>
      </sheetData>
      <sheetData sheetId="8">
        <row r="41">
          <cell r="I41">
            <v>77.41516666666668</v>
          </cell>
        </row>
      </sheetData>
      <sheetData sheetId="9">
        <row r="41">
          <cell r="I41">
            <v>86.65966666666667</v>
          </cell>
        </row>
      </sheetData>
      <sheetData sheetId="10">
        <row r="41">
          <cell r="I41">
            <v>82.018</v>
          </cell>
        </row>
      </sheetData>
      <sheetData sheetId="11">
        <row r="41">
          <cell r="I41">
            <v>75.65366666666667</v>
          </cell>
        </row>
      </sheetData>
      <sheetData sheetId="12">
        <row r="41">
          <cell r="I41">
            <v>79.76783333333333</v>
          </cell>
        </row>
      </sheetData>
      <sheetData sheetId="13">
        <row r="41">
          <cell r="I41">
            <v>82.87700000000001</v>
          </cell>
        </row>
      </sheetData>
      <sheetData sheetId="14">
        <row r="41">
          <cell r="I41">
            <v>70.3445</v>
          </cell>
        </row>
      </sheetData>
      <sheetData sheetId="15">
        <row r="41">
          <cell r="I41">
            <v>86.58216666666667</v>
          </cell>
        </row>
      </sheetData>
      <sheetData sheetId="16">
        <row r="41">
          <cell r="I41">
            <v>84.21483333333333</v>
          </cell>
        </row>
      </sheetData>
      <sheetData sheetId="17">
        <row r="41">
          <cell r="I41">
            <v>71.261</v>
          </cell>
        </row>
      </sheetData>
      <sheetData sheetId="18">
        <row r="41">
          <cell r="I41">
            <v>87.90733333333334</v>
          </cell>
        </row>
      </sheetData>
      <sheetData sheetId="19">
        <row r="41">
          <cell r="I41">
            <v>72.056</v>
          </cell>
        </row>
      </sheetData>
      <sheetData sheetId="20">
        <row r="41">
          <cell r="I41">
            <v>84.80816666666666</v>
          </cell>
        </row>
      </sheetData>
      <sheetData sheetId="21">
        <row r="41">
          <cell r="I41">
            <v>77.06949999999999</v>
          </cell>
        </row>
      </sheetData>
      <sheetData sheetId="22">
        <row r="41">
          <cell r="I41">
            <v>87.18133333333333</v>
          </cell>
        </row>
      </sheetData>
      <sheetData sheetId="23">
        <row r="41">
          <cell r="I41">
            <v>87.03399999999999</v>
          </cell>
        </row>
      </sheetData>
      <sheetData sheetId="24">
        <row r="41">
          <cell r="I41">
            <v>81.52683333333333</v>
          </cell>
        </row>
      </sheetData>
      <sheetData sheetId="25">
        <row r="41">
          <cell r="I41">
            <v>84.95700000000001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"/>
  <sheetViews>
    <sheetView tabSelected="1" zoomScale="75" zoomScaleNormal="75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C5" sqref="C5"/>
    </sheetView>
  </sheetViews>
  <sheetFormatPr defaultColWidth="9.00390625" defaultRowHeight="12.75"/>
  <cols>
    <col min="1" max="1" width="42.375" style="19" customWidth="1"/>
    <col min="2" max="2" width="12.375" style="19" customWidth="1"/>
    <col min="3" max="4" width="19.375" style="2" customWidth="1"/>
    <col min="5" max="5" width="18.375" style="2" customWidth="1"/>
    <col min="6" max="6" width="9.75390625" style="19" hidden="1" customWidth="1"/>
    <col min="7" max="7" width="9.125" style="19" hidden="1" customWidth="1"/>
    <col min="8" max="8" width="10.875" style="19" hidden="1" customWidth="1"/>
    <col min="9" max="16384" width="8.875" style="19" customWidth="1"/>
  </cols>
  <sheetData>
    <row r="2" spans="1:8" ht="30.75" customHeight="1">
      <c r="A2" s="22" t="s">
        <v>22</v>
      </c>
      <c r="B2" s="22"/>
      <c r="C2" s="22"/>
      <c r="D2" s="22"/>
      <c r="E2" s="22"/>
      <c r="F2" s="22"/>
      <c r="G2" s="22"/>
      <c r="H2" s="22"/>
    </row>
    <row r="3" spans="1:2" ht="14.25" thickBot="1">
      <c r="A3" s="1"/>
      <c r="B3" s="1"/>
    </row>
    <row r="4" spans="1:8" ht="174.75" customHeight="1" thickBot="1">
      <c r="A4" s="3" t="s">
        <v>0</v>
      </c>
      <c r="B4" s="4" t="s">
        <v>1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</row>
    <row r="5" spans="1:8" ht="18" customHeight="1" thickBot="1">
      <c r="A5" s="6" t="s">
        <v>11</v>
      </c>
      <c r="B5" s="10">
        <f>'[1]Грязинский'!I41</f>
        <v>97.38833333333334</v>
      </c>
      <c r="C5" s="11">
        <f aca="true" t="shared" si="0" ref="C5:C24">IF(B5&gt;85,B5,0)</f>
        <v>97.38833333333334</v>
      </c>
      <c r="D5" s="11">
        <f aca="true" t="shared" si="1" ref="D5:D24">B5-C5-E5</f>
        <v>0</v>
      </c>
      <c r="E5" s="11">
        <f aca="true" t="shared" si="2" ref="E5:E24">IF(B5&lt;74.999,B5,0)</f>
        <v>0</v>
      </c>
      <c r="F5" s="12">
        <f aca="true" t="shared" si="3" ref="F5:H24">IF(C5&gt;0,1,0)</f>
        <v>1</v>
      </c>
      <c r="G5" s="12">
        <f t="shared" si="3"/>
        <v>0</v>
      </c>
      <c r="H5" s="12">
        <f t="shared" si="3"/>
        <v>0</v>
      </c>
    </row>
    <row r="6" spans="1:8" ht="18" customHeight="1">
      <c r="A6" s="6" t="s">
        <v>5</v>
      </c>
      <c r="B6" s="10">
        <f>'[1]Липецкий'!I41</f>
        <v>87.90733333333334</v>
      </c>
      <c r="C6" s="11">
        <f t="shared" si="0"/>
        <v>87.90733333333334</v>
      </c>
      <c r="D6" s="11">
        <f t="shared" si="1"/>
        <v>0</v>
      </c>
      <c r="E6" s="11">
        <f t="shared" si="2"/>
        <v>0</v>
      </c>
      <c r="F6" s="13">
        <f t="shared" si="3"/>
        <v>1</v>
      </c>
      <c r="G6" s="13">
        <f t="shared" si="3"/>
        <v>0</v>
      </c>
      <c r="H6" s="13">
        <f t="shared" si="3"/>
        <v>0</v>
      </c>
    </row>
    <row r="7" spans="1:8" s="20" customFormat="1" ht="18" customHeight="1">
      <c r="A7" s="7" t="s">
        <v>6</v>
      </c>
      <c r="B7" s="14">
        <f>'[1]Хлевенский'!I41</f>
        <v>87.18133333333333</v>
      </c>
      <c r="C7" s="11">
        <f t="shared" si="0"/>
        <v>87.18133333333333</v>
      </c>
      <c r="D7" s="11">
        <f t="shared" si="1"/>
        <v>0</v>
      </c>
      <c r="E7" s="11">
        <f t="shared" si="2"/>
        <v>0</v>
      </c>
      <c r="F7" s="12">
        <f t="shared" si="3"/>
        <v>1</v>
      </c>
      <c r="G7" s="12">
        <f t="shared" si="3"/>
        <v>0</v>
      </c>
      <c r="H7" s="12">
        <f t="shared" si="3"/>
        <v>0</v>
      </c>
    </row>
    <row r="8" spans="1:8" ht="18" customHeight="1">
      <c r="A8" s="7" t="s">
        <v>15</v>
      </c>
      <c r="B8" s="14">
        <f>'[1]Чаплыгинский'!I41</f>
        <v>87.03399999999999</v>
      </c>
      <c r="C8" s="11">
        <f t="shared" si="0"/>
        <v>87.03399999999999</v>
      </c>
      <c r="D8" s="11">
        <f t="shared" si="1"/>
        <v>0</v>
      </c>
      <c r="E8" s="11">
        <f t="shared" si="2"/>
        <v>0</v>
      </c>
      <c r="F8" s="12">
        <f t="shared" si="3"/>
        <v>1</v>
      </c>
      <c r="G8" s="12">
        <f t="shared" si="3"/>
        <v>0</v>
      </c>
      <c r="H8" s="12">
        <f t="shared" si="3"/>
        <v>0</v>
      </c>
    </row>
    <row r="9" spans="1:8" ht="18" customHeight="1">
      <c r="A9" s="6" t="s">
        <v>4</v>
      </c>
      <c r="B9" s="10">
        <f>'[1]Добринский'!I41</f>
        <v>86.65966666666667</v>
      </c>
      <c r="C9" s="11">
        <f t="shared" si="0"/>
        <v>86.65966666666667</v>
      </c>
      <c r="D9" s="11">
        <f t="shared" si="1"/>
        <v>0</v>
      </c>
      <c r="E9" s="11">
        <f t="shared" si="2"/>
        <v>0</v>
      </c>
      <c r="F9" s="12">
        <f t="shared" si="3"/>
        <v>1</v>
      </c>
      <c r="G9" s="12">
        <f t="shared" si="3"/>
        <v>0</v>
      </c>
      <c r="H9" s="12">
        <f t="shared" si="3"/>
        <v>0</v>
      </c>
    </row>
    <row r="10" spans="1:8" ht="18" customHeight="1">
      <c r="A10" s="7" t="s">
        <v>3</v>
      </c>
      <c r="B10" s="14">
        <f>'[1]Краснинский'!I41</f>
        <v>86.58216666666667</v>
      </c>
      <c r="C10" s="11">
        <f t="shared" si="0"/>
        <v>86.58216666666667</v>
      </c>
      <c r="D10" s="11">
        <f t="shared" si="1"/>
        <v>0</v>
      </c>
      <c r="E10" s="11">
        <f t="shared" si="2"/>
        <v>0</v>
      </c>
      <c r="F10" s="12">
        <f t="shared" si="3"/>
        <v>1</v>
      </c>
      <c r="G10" s="12">
        <f t="shared" si="3"/>
        <v>0</v>
      </c>
      <c r="H10" s="12">
        <f t="shared" si="3"/>
        <v>0</v>
      </c>
    </row>
    <row r="11" spans="1:8" ht="18" customHeight="1">
      <c r="A11" s="7" t="s">
        <v>8</v>
      </c>
      <c r="B11" s="14">
        <f>'[1]г.Липецк'!I41</f>
        <v>84.95700000000001</v>
      </c>
      <c r="C11" s="11">
        <f>IF(B11&gt;85,B11,0)</f>
        <v>0</v>
      </c>
      <c r="D11" s="11">
        <f>B11-C11-E11</f>
        <v>84.95700000000001</v>
      </c>
      <c r="E11" s="11">
        <f>IF(B11&lt;74.999,B11,0)</f>
        <v>0</v>
      </c>
      <c r="F11" s="12">
        <f>IF(C11&gt;0,1,0)</f>
        <v>0</v>
      </c>
      <c r="G11" s="12">
        <f>IF(D11&gt;0,1,0)</f>
        <v>1</v>
      </c>
      <c r="H11" s="12">
        <f>IF(E11&gt;0,1,0)</f>
        <v>0</v>
      </c>
    </row>
    <row r="12" spans="1:8" ht="18" customHeight="1">
      <c r="A12" s="7" t="s">
        <v>14</v>
      </c>
      <c r="B12" s="14">
        <f>'[1]Тербунский'!I41</f>
        <v>84.80816666666666</v>
      </c>
      <c r="C12" s="11">
        <f t="shared" si="0"/>
        <v>0</v>
      </c>
      <c r="D12" s="11">
        <f t="shared" si="1"/>
        <v>84.80816666666666</v>
      </c>
      <c r="E12" s="11">
        <f t="shared" si="2"/>
        <v>0</v>
      </c>
      <c r="F12" s="12">
        <f t="shared" si="3"/>
        <v>0</v>
      </c>
      <c r="G12" s="12">
        <f t="shared" si="3"/>
        <v>1</v>
      </c>
      <c r="H12" s="12">
        <f t="shared" si="3"/>
        <v>0</v>
      </c>
    </row>
    <row r="13" spans="1:8" ht="18" customHeight="1">
      <c r="A13" s="7" t="s">
        <v>13</v>
      </c>
      <c r="B13" s="14">
        <f>'[1]Лебедянский'!I41</f>
        <v>84.21483333333333</v>
      </c>
      <c r="C13" s="11">
        <f t="shared" si="0"/>
        <v>0</v>
      </c>
      <c r="D13" s="11">
        <f t="shared" si="1"/>
        <v>84.21483333333333</v>
      </c>
      <c r="E13" s="11">
        <f t="shared" si="2"/>
        <v>0</v>
      </c>
      <c r="F13" s="12">
        <f t="shared" si="3"/>
        <v>0</v>
      </c>
      <c r="G13" s="12">
        <f t="shared" si="3"/>
        <v>1</v>
      </c>
      <c r="H13" s="12">
        <f t="shared" si="3"/>
        <v>0</v>
      </c>
    </row>
    <row r="14" spans="1:8" ht="18" customHeight="1">
      <c r="A14" s="7" t="s">
        <v>20</v>
      </c>
      <c r="B14" s="14">
        <f>'[1]Задонский'!I41</f>
        <v>82.87700000000001</v>
      </c>
      <c r="C14" s="11">
        <f t="shared" si="0"/>
        <v>0</v>
      </c>
      <c r="D14" s="11">
        <f t="shared" si="1"/>
        <v>82.87700000000001</v>
      </c>
      <c r="E14" s="11">
        <f t="shared" si="2"/>
        <v>0</v>
      </c>
      <c r="F14" s="12">
        <f t="shared" si="3"/>
        <v>0</v>
      </c>
      <c r="G14" s="12">
        <f t="shared" si="3"/>
        <v>1</v>
      </c>
      <c r="H14" s="12">
        <f t="shared" si="3"/>
        <v>0</v>
      </c>
    </row>
    <row r="15" spans="1:8" ht="18" customHeight="1">
      <c r="A15" s="7" t="s">
        <v>17</v>
      </c>
      <c r="B15" s="14">
        <f>'[1]Воловский '!I41</f>
        <v>82.03883333333333</v>
      </c>
      <c r="C15" s="11">
        <f t="shared" si="0"/>
        <v>0</v>
      </c>
      <c r="D15" s="11">
        <f t="shared" si="1"/>
        <v>82.03883333333333</v>
      </c>
      <c r="E15" s="11">
        <f t="shared" si="2"/>
        <v>0</v>
      </c>
      <c r="F15" s="12">
        <f t="shared" si="3"/>
        <v>0</v>
      </c>
      <c r="G15" s="12">
        <f t="shared" si="3"/>
        <v>1</v>
      </c>
      <c r="H15" s="12">
        <f t="shared" si="3"/>
        <v>0</v>
      </c>
    </row>
    <row r="16" spans="1:8" ht="18" customHeight="1">
      <c r="A16" s="7" t="s">
        <v>12</v>
      </c>
      <c r="B16" s="14">
        <f>'[1]Добровский'!I41</f>
        <v>82.018</v>
      </c>
      <c r="C16" s="11">
        <f t="shared" si="0"/>
        <v>0</v>
      </c>
      <c r="D16" s="11">
        <f t="shared" si="1"/>
        <v>82.018</v>
      </c>
      <c r="E16" s="11">
        <f t="shared" si="2"/>
        <v>0</v>
      </c>
      <c r="F16" s="12">
        <f t="shared" si="3"/>
        <v>0</v>
      </c>
      <c r="G16" s="12">
        <f t="shared" si="3"/>
        <v>1</v>
      </c>
      <c r="H16" s="12">
        <f t="shared" si="3"/>
        <v>0</v>
      </c>
    </row>
    <row r="17" spans="1:8" ht="18" customHeight="1">
      <c r="A17" s="7" t="s">
        <v>7</v>
      </c>
      <c r="B17" s="14">
        <f>'[1]г.Елец'!I41</f>
        <v>81.52683333333333</v>
      </c>
      <c r="C17" s="11">
        <f t="shared" si="0"/>
        <v>0</v>
      </c>
      <c r="D17" s="11">
        <f t="shared" si="1"/>
        <v>81.52683333333333</v>
      </c>
      <c r="E17" s="11">
        <f t="shared" si="2"/>
        <v>0</v>
      </c>
      <c r="F17" s="12">
        <f t="shared" si="3"/>
        <v>0</v>
      </c>
      <c r="G17" s="12">
        <f t="shared" si="3"/>
        <v>1</v>
      </c>
      <c r="H17" s="12">
        <f t="shared" si="3"/>
        <v>0</v>
      </c>
    </row>
    <row r="18" spans="1:8" ht="18" customHeight="1">
      <c r="A18" s="7" t="s">
        <v>2</v>
      </c>
      <c r="B18" s="14">
        <f>'[1]Елецкий'!I41</f>
        <v>79.76783333333333</v>
      </c>
      <c r="C18" s="11">
        <f t="shared" si="0"/>
        <v>0</v>
      </c>
      <c r="D18" s="11">
        <f t="shared" si="1"/>
        <v>79.76783333333333</v>
      </c>
      <c r="E18" s="11">
        <f t="shared" si="2"/>
        <v>0</v>
      </c>
      <c r="F18" s="12">
        <f t="shared" si="3"/>
        <v>0</v>
      </c>
      <c r="G18" s="12">
        <f t="shared" si="3"/>
        <v>1</v>
      </c>
      <c r="H18" s="12">
        <f t="shared" si="3"/>
        <v>0</v>
      </c>
    </row>
    <row r="19" spans="1:8" ht="18" customHeight="1">
      <c r="A19" s="7" t="s">
        <v>10</v>
      </c>
      <c r="B19" s="14">
        <f>'[1]Данковский'!I41</f>
        <v>77.41516666666668</v>
      </c>
      <c r="C19" s="11">
        <f t="shared" si="0"/>
        <v>0</v>
      </c>
      <c r="D19" s="11">
        <f t="shared" si="1"/>
        <v>77.41516666666668</v>
      </c>
      <c r="E19" s="11">
        <f t="shared" si="2"/>
        <v>0</v>
      </c>
      <c r="F19" s="12">
        <f t="shared" si="3"/>
        <v>0</v>
      </c>
      <c r="G19" s="12">
        <f t="shared" si="3"/>
        <v>1</v>
      </c>
      <c r="H19" s="12">
        <f t="shared" si="3"/>
        <v>0</v>
      </c>
    </row>
    <row r="20" spans="1:8" ht="18" customHeight="1">
      <c r="A20" s="7" t="s">
        <v>18</v>
      </c>
      <c r="B20" s="14">
        <f>'[1]Усманский'!I41</f>
        <v>77.06949999999999</v>
      </c>
      <c r="C20" s="11">
        <f t="shared" si="0"/>
        <v>0</v>
      </c>
      <c r="D20" s="11">
        <f t="shared" si="1"/>
        <v>77.06949999999999</v>
      </c>
      <c r="E20" s="11">
        <f t="shared" si="2"/>
        <v>0</v>
      </c>
      <c r="F20" s="12">
        <f t="shared" si="3"/>
        <v>0</v>
      </c>
      <c r="G20" s="12">
        <f t="shared" si="3"/>
        <v>1</v>
      </c>
      <c r="H20" s="12">
        <f t="shared" si="3"/>
        <v>0</v>
      </c>
    </row>
    <row r="21" spans="1:8" ht="18" customHeight="1">
      <c r="A21" s="7" t="s">
        <v>16</v>
      </c>
      <c r="B21" s="14">
        <f>'[1]Долгоруковский'!I41</f>
        <v>75.65366666666667</v>
      </c>
      <c r="C21" s="11">
        <f t="shared" si="0"/>
        <v>0</v>
      </c>
      <c r="D21" s="11">
        <f t="shared" si="1"/>
        <v>75.65366666666667</v>
      </c>
      <c r="E21" s="11">
        <f t="shared" si="2"/>
        <v>0</v>
      </c>
      <c r="F21" s="12">
        <f t="shared" si="3"/>
        <v>0</v>
      </c>
      <c r="G21" s="12">
        <f t="shared" si="3"/>
        <v>1</v>
      </c>
      <c r="H21" s="12">
        <f t="shared" si="3"/>
        <v>0</v>
      </c>
    </row>
    <row r="22" spans="1:8" ht="18" customHeight="1">
      <c r="A22" s="6" t="s">
        <v>9</v>
      </c>
      <c r="B22" s="10">
        <f>'[1]Становлянский'!I41</f>
        <v>72.056</v>
      </c>
      <c r="C22" s="11">
        <f t="shared" si="0"/>
        <v>0</v>
      </c>
      <c r="D22" s="11">
        <f t="shared" si="1"/>
        <v>0</v>
      </c>
      <c r="E22" s="11">
        <f t="shared" si="2"/>
        <v>72.056</v>
      </c>
      <c r="F22" s="12">
        <f t="shared" si="3"/>
        <v>0</v>
      </c>
      <c r="G22" s="12">
        <f t="shared" si="3"/>
        <v>0</v>
      </c>
      <c r="H22" s="12">
        <f t="shared" si="3"/>
        <v>1</v>
      </c>
    </row>
    <row r="23" spans="1:8" ht="18" customHeight="1" thickBot="1">
      <c r="A23" s="7" t="s">
        <v>19</v>
      </c>
      <c r="B23" s="14">
        <f>'[1]Лев-Толстовский'!I41</f>
        <v>71.261</v>
      </c>
      <c r="C23" s="15">
        <f>IF(B23&gt;85,B23,0)</f>
        <v>0</v>
      </c>
      <c r="D23" s="15">
        <f>B23-C23-E23</f>
        <v>0</v>
      </c>
      <c r="E23" s="15">
        <f>IF(B23&lt;74.999,B23,0)</f>
        <v>71.261</v>
      </c>
      <c r="F23" s="16">
        <f>IF(C23&gt;0,1,0)</f>
        <v>0</v>
      </c>
      <c r="G23" s="16">
        <f>IF(D23&gt;0,1,0)</f>
        <v>0</v>
      </c>
      <c r="H23" s="16">
        <f>IF(E23&gt;0,1,0)</f>
        <v>1</v>
      </c>
    </row>
    <row r="24" spans="1:8" ht="18" customHeight="1" thickBot="1">
      <c r="A24" s="6" t="s">
        <v>21</v>
      </c>
      <c r="B24" s="10">
        <f>'[1]Измалковский'!I41</f>
        <v>70.3445</v>
      </c>
      <c r="C24" s="11">
        <f t="shared" si="0"/>
        <v>0</v>
      </c>
      <c r="D24" s="11">
        <f t="shared" si="1"/>
        <v>0</v>
      </c>
      <c r="E24" s="11">
        <f t="shared" si="2"/>
        <v>70.3445</v>
      </c>
      <c r="F24" s="12">
        <f t="shared" si="3"/>
        <v>0</v>
      </c>
      <c r="G24" s="12">
        <f t="shared" si="3"/>
        <v>0</v>
      </c>
      <c r="H24" s="12">
        <f t="shared" si="3"/>
        <v>1</v>
      </c>
    </row>
    <row r="25" spans="1:8" ht="27.75" thickBot="1">
      <c r="A25" s="21" t="s">
        <v>29</v>
      </c>
      <c r="B25" s="9">
        <f>SUM(C25:E25)</f>
        <v>20</v>
      </c>
      <c r="C25" s="8">
        <f>F25</f>
        <v>6</v>
      </c>
      <c r="D25" s="9">
        <f>G25</f>
        <v>11</v>
      </c>
      <c r="E25" s="9">
        <f>H25</f>
        <v>3</v>
      </c>
      <c r="F25" s="17">
        <f>SUM(F5:F24)</f>
        <v>6</v>
      </c>
      <c r="G25" s="18">
        <f>SUM(G5:G24)</f>
        <v>11</v>
      </c>
      <c r="H25" s="18">
        <f>SUM(H5:H24)</f>
        <v>3</v>
      </c>
    </row>
  </sheetData>
  <mergeCells count="1">
    <mergeCell ref="A2:H2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78" r:id="rId1"/>
  <headerFooter alignWithMargins="0">
    <oddFooter>&amp;R&amp;Z&amp;F&amp;A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belanin</cp:lastModifiedBy>
  <cp:lastPrinted>2015-02-25T08:17:55Z</cp:lastPrinted>
  <dcterms:created xsi:type="dcterms:W3CDTF">2011-07-19T08:33:43Z</dcterms:created>
  <dcterms:modified xsi:type="dcterms:W3CDTF">2015-03-03T08:36:37Z</dcterms:modified>
  <cp:category/>
  <cp:version/>
  <cp:contentType/>
  <cp:contentStatus/>
</cp:coreProperties>
</file>