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01012019" sheetId="1" r:id="rId1"/>
  </sheets>
  <definedNames/>
  <calcPr fullCalcOnLoad="1" fullPrecision="0"/>
</workbook>
</file>

<file path=xl/sharedStrings.xml><?xml version="1.0" encoding="utf-8"?>
<sst xmlns="http://schemas.openxmlformats.org/spreadsheetml/2006/main" count="229" uniqueCount="204">
  <si>
    <t xml:space="preserve">Уплата   налога   на   имущество   в  отношении    автомобильных  дорог   общего   пользования   регионального  значения  </t>
  </si>
  <si>
    <t xml:space="preserve">Наименование   расходов </t>
  </si>
  <si>
    <t xml:space="preserve">РАСХОДЫ -  всего </t>
  </si>
  <si>
    <t>в  том  числе:</t>
  </si>
  <si>
    <t xml:space="preserve">Бюджетные   обязательства,  тыс.руб. </t>
  </si>
  <si>
    <t>I.</t>
  </si>
  <si>
    <t xml:space="preserve">акцизы на автомобильный бензин, прямогонный бензин, дизельное топливо, моторные масла для дизельных и карбюраторных (инжекторных) двигателей,   производимые   на   территории   Российской   Федерации,  подлежащие зачислению в областной бюджет </t>
  </si>
  <si>
    <t>транспортный  налог</t>
  </si>
  <si>
    <t xml:space="preserve">плата в счет возмещения вреда, причиняемого автомобильным дорогам общего пользования регионального значения транспортными средствами, осуществляющими перевозки тяжеловесных и (или) крупногабаритных грузов   </t>
  </si>
  <si>
    <t xml:space="preserve">штрафы  за  нарушение   правил  перевозки   крупногабаритных   и  тяжеловесных   грузов    по  автомобильным  дорогам    общего   пользования регионального значения  </t>
  </si>
  <si>
    <t>плата за оказание услуг по присоединению объектов дорожного сервиса к автомобильным дорогам общего пользования регионального значения</t>
  </si>
  <si>
    <t xml:space="preserve">плата   за   использование  имущества,  входящего  в  состав   автомобильных  дорог   общего   пользования    регионального   значения </t>
  </si>
  <si>
    <t>плата   за  аренду   земельных  участков,  расположенных   в   полосе   отвода   автомобильных  дорог   общего   пользования   регионального  значения</t>
  </si>
  <si>
    <t>безвозмездные поступления  от физических и юридических лиц на финансовое обеспечение дорожной деятельности, в том числе добровольные пожертвования, в отношении автомобильных дорог общего пользования регионального  значения</t>
  </si>
  <si>
    <t>денежные   средства,  поступающие   в   областной   бюджет от   уплаты   неустоек (штрафов,  пеней),  а   также   от  возмещения   убытков   государственного  заказчика,  взысканные    в   установленном   порядке в  связи с нарушением  исполнителем (подрядчиком)  условий   государственного    контракта   или   иных   договоров,   финансируемых   за  счет  средств   Дорожного   фонда,  или   в  связи   с  уклонением   от  заключения   таких   контрактов  или  иных   договоров</t>
  </si>
  <si>
    <t xml:space="preserve"> денежные   средства,  внесенные   участником   конкурса   или  аукциона,  проводимых   в  целях   заключения   государственного   контракта,   финансируемого   за  счет средств  Дорожного   фонда,  в  качестве   обеспечения   заявки  на   участие  в   таком   конкурсе   или   аукционе   в   случае   уклонения   участника    конкурса    или  аукциона   от  заключения    такого  контракта   и  в  иных случаях, установленных    законодательством   Российской   Федерации</t>
  </si>
  <si>
    <t>плата по соглашениям об установлении частных сервитутов в отношении земельных участков в границах полос отвода автомобильных дорог общего пользования регионального значения в целях строительства (реконструкции), капитального ремонта объектов дорожного сервиса, их эксплуатации, установки и эксплуатации рекламных конструкций</t>
  </si>
  <si>
    <t>1.1.</t>
  </si>
  <si>
    <t>1.2.</t>
  </si>
  <si>
    <t>1.3.</t>
  </si>
  <si>
    <t>1.4.</t>
  </si>
  <si>
    <t>1.5.</t>
  </si>
  <si>
    <t>1.6.</t>
  </si>
  <si>
    <t>1.8.</t>
  </si>
  <si>
    <t>1.9.</t>
  </si>
  <si>
    <t>1.10.</t>
  </si>
  <si>
    <t>1.11.</t>
  </si>
  <si>
    <t>1.12.</t>
  </si>
  <si>
    <t>1.13.</t>
  </si>
  <si>
    <t>II.</t>
  </si>
  <si>
    <t>%   исполнения  (гр.4:гр.3)</t>
  </si>
  <si>
    <t xml:space="preserve">тыс.руб. </t>
  </si>
  <si>
    <t xml:space="preserve">остатки   средств   областного   бюджета  на  начало  года (за  счет   бюджетного   кредита,  полученного    в  2011  году   из   федерального  бюджета на  строительство,   реконструкцию,   капитальный  ремонт,  ремонт   и  содержание  автомобильных  дорог  общего   пользования)  </t>
  </si>
  <si>
    <t>В.М. Щеглеватых</t>
  </si>
  <si>
    <t xml:space="preserve">Остатки     субсидий,   полученных  из   федерального   бюджета   </t>
  </si>
  <si>
    <t>плата по соглашениям об установлении публичных сервитутов в отношении земельных участков в границах полос отвода автомобильных дорог общего пользования регионального значения в целях прокладки, переноса, переустройства инженерных коммуникаций, их эксплуатации</t>
  </si>
  <si>
    <t>1.15.</t>
  </si>
  <si>
    <t>Выплаты, связанные с исполнением судебных актов Российской Федерации и мировых соглашений, заключенных в рамках судебных процессов в сфере дорожной деятельности</t>
  </si>
  <si>
    <t>1.16.</t>
  </si>
  <si>
    <t xml:space="preserve">1.17. </t>
  </si>
  <si>
    <t xml:space="preserve">Субсидии  из   федерального   бюджета  </t>
  </si>
  <si>
    <t xml:space="preserve"> Возврат    муниципальными    образованиями    остатков   субсидий,  не  использованных  по   состоянию  на  01.01.2015  года  и  не   направленных   на  те же   цели     в  отчетном  году    </t>
  </si>
  <si>
    <t xml:space="preserve">Содержание   автомобильных  дорог общего   пользования  регионального   значения    и  искусственных   сооружений   на   них </t>
  </si>
  <si>
    <t>Уплата   процентов   за  рассрочку   бюджетных   кредитов,  полученных   из  федерального   бюджета   на   строительство,  реконструкцию  капитальный   ремонт,  ремонт  и  содержание    автомобильных   дорог  общего   пользования (за   исключением   автомобильных   дорог  федерального   значения)</t>
  </si>
  <si>
    <t>Прочие по капитальному ремонту</t>
  </si>
  <si>
    <t>Мероприятия   подпрограммы " Совершенствование  системы  управления  областным  имуществом и  земельными  участками"  государственной  программы Липецкой  области "Эффективное государственное  управление  и  развитие  муниципальной  службы  в Липецкой  области",  в  том  числе:</t>
  </si>
  <si>
    <t>государственная пошлина за выдачу исполнительным органом государственной власти области в сфере транспорта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областной бюджет</t>
  </si>
  <si>
    <t>ДОХОДЫ  - всего</t>
  </si>
  <si>
    <t>в том  числе:</t>
  </si>
  <si>
    <t xml:space="preserve">Сверхплановые   доходы,  остатки     бюджетных   ассигнований  дорожного   фонда,  не  использованные   на  начало   года </t>
  </si>
  <si>
    <t>1.7.</t>
  </si>
  <si>
    <t xml:space="preserve">из  них  за  счет  субсидий  из   федерального  бюджета </t>
  </si>
  <si>
    <t xml:space="preserve">автомобильные  дороги   местного  значения, в  том  числе: </t>
  </si>
  <si>
    <t>более 100%</t>
  </si>
  <si>
    <t xml:space="preserve"> Возврат    муниципальными    образованиями    остатков   субсидий,  не  использованных  по   состоянию  на  01.01.2016  года  и  не   направленных   на  те же   цели     в  отчетном  году    </t>
  </si>
  <si>
    <t>Реконструкция а/д Липецк-Данков км 43+100- км 44+900 в Лебедянском районе</t>
  </si>
  <si>
    <t>Реконструкция мостового перехода через суходол на км 4+500 а/д Подъезд к с.Куймань в Лебедянском районе</t>
  </si>
  <si>
    <t>Устройство линии наружного освещения вдоль а/д Сселки-Плеханово-Грязи, участок км 3+600 - км 9+350 с.Плеханово в Грязинском районе</t>
  </si>
  <si>
    <t xml:space="preserve"> субсидии   на  строительство и  реконструкцию   автомобильных  дорог   общего  пользования   с  твердым   покрытием,  ведущих  от   сети   автомобильных  дорог   общего   пользования  к  ближайшим   общественно  значимым   объектам   сельских   населенных   пунктов,  а  также   к  объектам   производства  и  переработки   сельскохозяйственной   продукции  в   рамках   реализации   федеральной   целевой   программы "Устойчивое  развитие   сельских  территорий на  2014-2017годы и  на  период  до  2020  года"  </t>
  </si>
  <si>
    <t xml:space="preserve">Заместитель   главы   администрации  области  -                                                                                                начальник   управления   финансов    </t>
  </si>
  <si>
    <t>Иные межбюджетные трансферты из федерального бюджета местным бюджетам на реализацию муниципальных программ в рамках основного мероприятия "Приоритетный проект "Безопасные и качественные дороги"</t>
  </si>
  <si>
    <t>Денежные   взыскания (штрафы)  за  нарушение   законодательства  Российской  Федерации   о   безопасности   дорожного  движения</t>
  </si>
  <si>
    <t>иные   межбюджетные  трансферты  на  финансовое  обеспечение  дорожной   деятельности    в  рамках:</t>
  </si>
  <si>
    <t xml:space="preserve"> основного   мероприятия "Приоритетный    проект "Безопасные  и  качественные   дороги"  Государственной   программы  Росийской  Федерации "Развитие  транспортной  системы"</t>
  </si>
  <si>
    <t>1.13.1</t>
  </si>
  <si>
    <t>1.13.2.</t>
  </si>
  <si>
    <t xml:space="preserve"> основного  мероприятия "Содействие  развитию  автомобильных  дорог регионального межмуниципального  и  местного  значения"  Государственной   программы  Росийской  Федерации "Развитие  транспортной  системы"</t>
  </si>
  <si>
    <t>Межбюджетные  трансферты из Федерального дорожного фонда,  в  том  числе:</t>
  </si>
  <si>
    <t xml:space="preserve">Доходы   от   возврата   остатков    межбюджетных   трансфертов    прошлых   лет из местных бюджетов </t>
  </si>
  <si>
    <t>Устройство линии наружного освещения вдоль а/д Обход г.Липецк км 16+200 - км 19+500 в Липецком районе</t>
  </si>
  <si>
    <t>оформление прав собственности на автомобильные дороги общего пользования регионального значения</t>
  </si>
  <si>
    <t xml:space="preserve">Предусмотрено    на 2018 год      </t>
  </si>
  <si>
    <t xml:space="preserve">Строительство мостового перехода через р. Сосна у с. Черкассы в Елецком районе </t>
  </si>
  <si>
    <t>Реконструкция а/д Липецк-Данков на участке км 12+200 - км 13+775 в Липецком районе</t>
  </si>
  <si>
    <t>Капитальный ремонт моста через суходол у с.Знаменка на км 2+700 а/д Авдулово-прим.к а/д Данков-Теплое-Воскресенское в Данковском районе</t>
  </si>
  <si>
    <t>Капитальный ремонт моста через реку Ягодная Ряса на а/д Липецк-Доброе-Чаплыгин в Чаплыгинском районе</t>
  </si>
  <si>
    <t xml:space="preserve">ПИР на капитальный ремонт моста через реку Ягодная Ряса на а/д Липецк-Доброе-Чаплыгин в Чаплыгинском районе </t>
  </si>
  <si>
    <t xml:space="preserve">из  них  за  счет  иных межбюджетных трансфертов  из   федерального  бюджета </t>
  </si>
  <si>
    <t>Ремонт а/д Красная Дубрава-Прибытково в Грязинском районе</t>
  </si>
  <si>
    <t>Ремонт а/д Восточный обход промышленной зоны г.Липецка км 0+000-км 12+910 в г.Липецке и Грязинском районе</t>
  </si>
  <si>
    <t>Ремонт а/д Телелюй-прим.к а/д Красная Дубрава-Прибытково в Грязинском районе</t>
  </si>
  <si>
    <t>Ремонт а/д Липецк-Борисовка-прим.к а/д Доброе-Мичуринск км 0+000 - км 5+740 в г.Липецке и Грязинском районе</t>
  </si>
  <si>
    <t>Ремонт а/д Измалково-Сухой Семенек-граница Орловской области км 0+000 - км 2+430 в Измалковском районе (2,43 км)</t>
  </si>
  <si>
    <t>Ремонт а/д В/ч 62632-А, подъезд к КПП аэродрома в Липецком районе  (2,52 км)</t>
  </si>
  <si>
    <t>Ремонт моста через р.Семенек на а/д ЛОСС-прим.к а/д Измалково-Бабарыкино в Становлянском районе</t>
  </si>
  <si>
    <t>Ремонт моста через р.Становая Ряса на км 8+000 а/д Солнцево-Шишкино-прим.к а/д Чаплыгин-магистраль "Каспий" в Чаплыгинском районе</t>
  </si>
  <si>
    <t>Корректировка СД РП на ремонт моста через р.Семенек на а/д ЛОСС-прим.к а/д Измалково-Бабарыкино в Становлянском районе и ремонт моста через р.Становая Ряса на км 8+000 а/д Солнцево-Шишкино-прим.к а/д Чаплыгин-магистраль "Каспий" в Чаплыгинском районе</t>
  </si>
  <si>
    <t>Разработка рабочего проекта на ремонт мостового перехода через р.Раковая Ряса в с.Зенкино на а/д Зенкино-Новополянье в Чаплыгинском районе</t>
  </si>
  <si>
    <t>Прочие на ремонт дорог и мостовых сооружений</t>
  </si>
  <si>
    <t xml:space="preserve">из  них  за  счет  межбюджетных трансфертов из   федерального  бюджета </t>
  </si>
  <si>
    <t>Государственная программа Липецкой области 
"Развитие сельского хозяйства и регулирование рынков сельскохозяйственной продукции, сырья и продовольствия Липецкой области" 
Подпрограмма "Устойчивое развитие сельских территорий Липецкой области на 2014-2017 годы и на период до 2020 года"</t>
  </si>
  <si>
    <t>Строительство и реконструкция автомобильных дорог общего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объектам производства и переработки сельскохозяйственной продукции в рамках подпрограммы</t>
  </si>
  <si>
    <t xml:space="preserve">автомобильные  дороги   регионального  значения, в  том  числе:  </t>
  </si>
  <si>
    <t>Реконструкция автомобильной дороги "Карташовка-примыкание к автодороге Стебаево-Задонск-Долгоруково" в Долгоруковском районе Липецкой области</t>
  </si>
  <si>
    <t>Реконструкция автомобильной дороги "Рябинки-примыкание к автодороге "Маяк-Ключ Жизни" в Елецком районе Липецкой области</t>
  </si>
  <si>
    <t>нераспределенные средства</t>
  </si>
  <si>
    <t>Подъездная автодорога к объекту "Птицекомплекс-1" в сельском поселении Новоникольского сельсовета, Данковского района, Липецкой области (строительство)</t>
  </si>
  <si>
    <t>Реконструкция автомобильной дороги Воскресенское-Долгое Данковского района Липецкой области РФ</t>
  </si>
  <si>
    <t>Реконструкция автомобильной дороги по улице Молодежная в д.Щербаково, Краснинского района, Липецкой области</t>
  </si>
  <si>
    <t>Строительство подъездной дороги к зерновому элеватору, мощностью 75000 тн, расположенному по адресу: Россия, Становлянский район, с/п Лукьяновский сельсовет, юго-западнее д.Лукьяновка</t>
  </si>
  <si>
    <t>Строительство автомобильной дороги от с.Яковлево до д.Островок, Тербунского района, Липецкой области</t>
  </si>
  <si>
    <t>Государственная программа Липецкой области "Развитие транспортной системы Липецкой области"
Подпрограмма "Развитие дорожного комплекса Липецкой области"</t>
  </si>
  <si>
    <t>Строительство, реконструкция и проектирование автомобильных дорог общего пользования регионального значения и сооружений на них   -  всего:</t>
  </si>
  <si>
    <t>Разработка проектной документации по устройству линии наружного освещения вдоль а/д Воскресенское-Ивановка-Березовка-Данков км 30+300 - км 32+300 ст.Политово, км 36+300 - км 37+600 с.Бревенное, км 38+200 - км 39+500 с.Яхонтово в Данковском районе</t>
  </si>
  <si>
    <t>Разработка проектной документации по устройству линии наружного освещения вдоль а/д Липецк-Борисовка-прим.к а/д Доброе-Мичуринск км 31+300 - км  35+600 с.Борисовка в Добровском районе</t>
  </si>
  <si>
    <t>Разработка проектной документации по устройству линии наружного освещения вдоль а/д Стебаево-Задонск-Долгоруково км 11+000 - км 13+700 с.Камышевка, км 14+100 - км 15+700 с.Заречный Репец в Задонском районе</t>
  </si>
  <si>
    <t>Разработка проектной документации по устройству линии наружного освещения вдоль а/д Подъезд к с.Боринское км 1+800 - км 7+300 с.Боринское в Липецком районе</t>
  </si>
  <si>
    <t>Прочие по устройству линий наружного освещения вдоль автодорог регионального значения</t>
  </si>
  <si>
    <t>Реконструкция и усиление Петровского моста через р.Воронеж в г.Липецке и подходов к нему</t>
  </si>
  <si>
    <t>Капитальный   ремонт и   ремонт   автомобильных  дорог общего   пользования  регионального   значения    и  искусственных   сооружений   на   них  -  всего:</t>
  </si>
  <si>
    <t>Капитальный ремонт</t>
  </si>
  <si>
    <t>Ремонт в рамках приоритетного проекта "Безопасные и качественные дороги"</t>
  </si>
  <si>
    <t>Ремонт а/д Грязи-Коробовка км 0+000 - км 2+120 в Грязинском районе</t>
  </si>
  <si>
    <t>Ремонт</t>
  </si>
  <si>
    <t>Ремонт а/д Елец-Долгоруково-Тербуны км 21+350 - км 32+500 в Долгоруковском районе (3,6 км)</t>
  </si>
  <si>
    <t>Ремонт а/д Елец-Талица-Красное км 11+303 - км 24+405 в Елецком районе (4,067 км)</t>
  </si>
  <si>
    <t>Ремонт а/д Стебаево-Задонск-Долгоруково км 42+678 - км 44+678 в Задонском районе (2,0 км)</t>
  </si>
  <si>
    <t>Ремонт а/д Красное-Теплое км 23+150 - км 28+150 в Лебедянском районе (5,0 км)</t>
  </si>
  <si>
    <t>Ремонт а/д Становое-Троекурово-Лебедянь км 55+750 - км 57+700  в Лебедянском районе (1,95 км)</t>
  </si>
  <si>
    <t>Ремонт а/д Чаплыгин-Лев Толстой км 19+650 - км 27+100 в Лев-Толстовском районе (3,0 км)</t>
  </si>
  <si>
    <t>Ремонт а/д Усмань-Московка-Дрязги км 0+000 - км 2+700 в Усманском районе (2,7 км)</t>
  </si>
  <si>
    <t>Ремонт а/д Липецк-Доброе-Чаплыгин км 65+803 - км 75+950 в Чаплыгинском районе (6,958 км)</t>
  </si>
  <si>
    <t>Разработка РП на восстановительный ремонт моста через р.Дон на а/д Вихровка-прим.к а/д Данков-Долгое в Данковском районе</t>
  </si>
  <si>
    <t xml:space="preserve">Обустройство   автомобильных  дорог общего   пользования  регионального   значения    в   целях   повышения   безопасности   дорожного   движения   </t>
  </si>
  <si>
    <t xml:space="preserve">Приобретение   дорожно - строительной   техники, взвешивание транспортных средств </t>
  </si>
  <si>
    <t>Обеспечение деятельности казенных учреждений</t>
  </si>
  <si>
    <t xml:space="preserve">Субсидии   местным   бюджетам    -  всего: </t>
  </si>
  <si>
    <t>Субсидии местным бюджетам на реализацию муниципальных программ, направленных на обеспечение дорожной деятельности в части капитального ремонта и ремонта автомобильных дорог общего пользования местного значения населенных пунктов и соединяющих населенные пункты в границах муниципального района</t>
  </si>
  <si>
    <t>Субсидии местным бюджетам на реализацию муниципальных программ, направленных на обеспечение дорожной деятельности в отношении автомобильных дорог общего пользования местного значения на реализацию мероприятий приоритетного проекта "Безопасные и качественные дороги"</t>
  </si>
  <si>
    <t>1.</t>
  </si>
  <si>
    <t>2.</t>
  </si>
  <si>
    <t>3.</t>
  </si>
  <si>
    <t>4.</t>
  </si>
  <si>
    <t>5.</t>
  </si>
  <si>
    <t>5.1.</t>
  </si>
  <si>
    <t>5.1.1.</t>
  </si>
  <si>
    <t>5.1.2.</t>
  </si>
  <si>
    <t>6.</t>
  </si>
  <si>
    <t>6.1.</t>
  </si>
  <si>
    <t>6.1.1.</t>
  </si>
  <si>
    <t>6.1.2.</t>
  </si>
  <si>
    <t>6.2.</t>
  </si>
  <si>
    <t>6.2.1.</t>
  </si>
  <si>
    <t>6.2.2.</t>
  </si>
  <si>
    <t>6.2.3.</t>
  </si>
  <si>
    <t>6.3.</t>
  </si>
  <si>
    <t>6.4.</t>
  </si>
  <si>
    <t>6.5.</t>
  </si>
  <si>
    <t>6.6.</t>
  </si>
  <si>
    <t>6.6.1.</t>
  </si>
  <si>
    <t>6.6.2.</t>
  </si>
  <si>
    <t>6.6.3.</t>
  </si>
  <si>
    <t>Субсидии местным бюджетам на реализацию муниципальных программ, направленных на обеспечение дорожной деятельности в отношении автомобильных дорог общего пользования местного значения в части строительства (реконструкции) автомобильных дорог, в том числе с твердым покрытием до сельских населенных пунктов, не имеющих круглогодичной связи с сетью автомобильных дорог общего пользования</t>
  </si>
  <si>
    <t>6.7.</t>
  </si>
  <si>
    <t>Корректировка проектной документации на строительство а/д Восточный обход г.Липецка в Грязинском районе, 2 очередь строительства (ПИР)</t>
  </si>
  <si>
    <t>Реконструкция а/д Слепуха-прим.к а/д Большая Боевка-Долгоруково в Долгоруковском районе (ПИР)</t>
  </si>
  <si>
    <t>Реконструкция а/д Липецк-Грязи-Песковатка на участке примыкания а/д Новая Жизнь-прим.к а/д Орел-Тамбов в Липецком районе (ПИР)</t>
  </si>
  <si>
    <t>Реконструкция а/д Липецк-Октябрьское-Усмань на уч-ке км 23+000 - км 23+500 в Грязинском районе (ПИР)</t>
  </si>
  <si>
    <t>Реконструкция моста через р.Хавенка на км 3+000 а/д Буховое-Колыбельское в Чаплыгинском районе (ПИР)</t>
  </si>
  <si>
    <t>Реконструкция моста через р.Воронеж на а/д Кривец-Преображеновка в Добровском районе (ПИР)</t>
  </si>
  <si>
    <t>Проведение кадастровых работ объект: Реконструкция автомобильной дороги "Карташовка-примыкание к автодороге Стебаево-Задонск-Долгоруково" в Долгоруковском районе</t>
  </si>
  <si>
    <t>Проведение кадастровых работ объект: Реконструкция м/п через суходол на км 2+500 а/д Подъезд к с.Куймань в Лебедянском районе</t>
  </si>
  <si>
    <t>Устройство линии наружного освещения вдоль а/д Добринка-Талицкий Чамлык в с.Талицкий Чамлык в Добринском районе</t>
  </si>
  <si>
    <t>Устройство линии наружного освещения вдоль а/д Задонск-Донское, км 24+500 - км 26+200 и км 0+000 - км 1+850 а/д Скорняково-Донское в с.Донское в Задонском районе</t>
  </si>
  <si>
    <t>Разработка проектной документации по устройству линии наружного освещения вдоль а/д Казинка-прим.к а/д Липецк-Грязи-Песковатка с.Казинка в Грязинском районе</t>
  </si>
  <si>
    <t>Разработка проектной документации по устройству линии наружного освещения вдоль а/д Липецк-Грязи-Песковатка км 30+680 - км 33+260 г.Грязи, вдоль а/д Сселки-Плеханово-Грязи км 24+150 - км 25+300 г.Грязи в Грязинском районе</t>
  </si>
  <si>
    <t>Разработка проектной документации по устройству линии наружного освещения вдоль а/д Ключ Жизни-прим.к а/д М-4 "Дон" п.Газопровод, п.Ключ Жизни в Елецком районе</t>
  </si>
  <si>
    <t>Разработка проектной документации по устройству линии наружного освещения вдоль а/д Усмань-Девица км 0+620 - км 4+800 с.Новоуглянка, с.Девица, вдоль а/д Усмань-Девица-Крутченская Байгора с.Девица в Усманском районе</t>
  </si>
  <si>
    <t>Разработка проектной документации по устройству линии наружного освещения вдоль а/д Девица-Никольские Выселки-граница Воронежской области км 0+000 - км 3+470 с.Девица в Усманском районе</t>
  </si>
  <si>
    <t>Прочие по строительству, реконструкции и проектированию а/д регионального значения и сооружений на них, кадастровые работы</t>
  </si>
  <si>
    <t>Ремонт участков а/д Семеновка-прим.к а/д Тербуны-Набережное-Волово км 5+134 - км 6+234 в Воловском районе (1,1 км)</t>
  </si>
  <si>
    <t>Ремонт а/д Тербуны-Набережное-Волово км 34+500 - км 37+000 в Воловском районе (2,5 км)</t>
  </si>
  <si>
    <t>Ремонт участков а/д Добринка-Талицкий Чамлык км 5+300 - км 10+800 в Добринском районе (4,1 км)</t>
  </si>
  <si>
    <t>Ремонт участков а/д Добринка-ст.Плавица-ст.Хворостянка км 1+600 - км 27+300 в Добринском районе (7,0 км)</t>
  </si>
  <si>
    <t>Ремонт а/д Дурово-прим.к а/д Добринка-ст.Хворостянка км 0+000 - км 1+400 в Добринском районе (1,4 км)</t>
  </si>
  <si>
    <t>Ремонт участков а/д Долгоруково-Войсковая Казинка км 16+910 - км 21+530 в Долгоруковском районе (2,5 км)</t>
  </si>
  <si>
    <t>Ремонт а/д Задонск-Донское с подъездом к женскому монастырю км 16+513 - км 19+153 в Задонском районе (2,64 км)</t>
  </si>
  <si>
    <t>Ремонт а/д Мягкое-прим.к а/д Афанасьево-Измалково км 0+000 - км 4+300 в Измалковском районе (4,3 км)</t>
  </si>
  <si>
    <t>Ремонт а/д Мягкое-Барановка км 0+000 - км 2+100 в Измалковском районе (2,1 км)</t>
  </si>
  <si>
    <t>Ремонт а/д Елец-Талица-Красное км 30+250 - км 31+750 в Краснинском районе (1,5 км)</t>
  </si>
  <si>
    <t>Ремонт а/д Вербилово-Грязное-Боринское км 6+750 - км 9+750 в Липецком районе (3,0 км)</t>
  </si>
  <si>
    <t>Ремонт а/д Измалково-Лебяжье-Бабарыкино км 42+300 - км 46+800 в Становлянском районе (4,5 км)</t>
  </si>
  <si>
    <t>Ремонт а/д Хлевное-Тербуны км 48+300 - км 51+300 в Тербунском районе (3,0 км)</t>
  </si>
  <si>
    <t>Ремонт а/д Тербуны-Набережное-Волово км 15+450 - км 17+450 в Тербунском районе (2,0 км)</t>
  </si>
  <si>
    <t>Ремонт а/д Ведное-Троекурово-Конюшки км 5+700 - км 7+950 в Чаплыгинском районе (2,25 км)</t>
  </si>
  <si>
    <t>Разработка РП на ликвидацию аварийной ситуации мостового перехода через реку Семенек на автомобильной дороге ЛОСС-примыкание к автомобильной дороге Измалково-Бабарыкино в Становлянском районе Липецкой области</t>
  </si>
  <si>
    <t xml:space="preserve">по состоянию 01.01.2019 года </t>
  </si>
  <si>
    <t xml:space="preserve">Фактическое   исполнение по   состоянию  на  01.01.2019 года </t>
  </si>
  <si>
    <t>Реконструкция мостового перехода через р.Дон по улице Карла Маркса в городе Лебедянь, Лебедянского муниципального района Липецкой области</t>
  </si>
  <si>
    <t>Реконструкция а/д Засосенки-Верхнедрезгалово-прим.к а/д Елец-Красное в Краснинском районе (ПИР)</t>
  </si>
  <si>
    <t>Прочие по ремонту в рамках ПП "БКД" (экономия)</t>
  </si>
  <si>
    <t>Ремонт а/д Волово-Новопавловка км 2+400 - км 4+700 в Воловском районе (щеб.2,3 км)</t>
  </si>
  <si>
    <t>Ремонт участков а/д Липецк-Данков км 69+200 - км 76+900 в Данковском районе (6,828 км)</t>
  </si>
  <si>
    <t>Ремонт а/д Добринка-Брянский-Сафоново км 6+400 - км 6+600 в Добринском районе (0,2км)</t>
  </si>
  <si>
    <t>Ремонт а/д Липецк-Доброе-Чаплыгин с подъездом к с. Филатовка км 29+770 - км 33+200 в Добровском районе (3,43 км)</t>
  </si>
  <si>
    <t>Ремонт а/д Хмелинец-прим.к а/д М-4"Дон" км 0+320 - км 0+741 в Задонском районе (0,421 км)</t>
  </si>
  <si>
    <t>Ремонт а/д Митягино-ст.Митягино-Новочемоданово км 2+400 - км 3+500 в Лев-Толстовском районе (щеб.1,1км)</t>
  </si>
  <si>
    <t>Ремонт а/д Ленино-прим.к а/д Подъезд к г.Липецку от а/д М-4"Дон" с подъездом к ул.Новая в Липецком районе (3,98 км)</t>
  </si>
  <si>
    <t>Замена отдельных элементов опор моста через р.Семенек на а/д ЛОСС-прим.к а/д Измалково-Бабарыкино в Становлянском районе</t>
  </si>
  <si>
    <t>Ремонт участков а/д Хлевное-Тербуны км 15+700 - км 17+300, км 21+300 - км 21+700 в Хлевенском районе (2,0 км)</t>
  </si>
  <si>
    <t>Разработка проектно-сметной документации на ремонт автомобильных дорог регионального значения области и сооружений на них, инженерно-геологические изыскания, испытания дорожно-строительных материалов</t>
  </si>
  <si>
    <t>6.6.4.</t>
  </si>
  <si>
    <t>Субсидии местным бюджетам на реализацию муниципальных программ, направленных на обеспечение дорожной деятельности в части строительства (реконструкции) уникальных искусственных дорожных сооружений</t>
  </si>
  <si>
    <t xml:space="preserve">Отчет    об   использовании    Дорожного   фонда  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</si>
</sst>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00"/>
    <numFmt numFmtId="167" formatCode="0.00000000"/>
    <numFmt numFmtId="168" formatCode="0.000000"/>
    <numFmt numFmtId="169" formatCode="0.00000"/>
    <numFmt numFmtId="170" formatCode="0.0000"/>
    <numFmt numFmtId="171" formatCode="0.0000000000"/>
    <numFmt numFmtId="172" formatCode="0.000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_-* #,##0.0_р_._-;\-* #,##0.0_р_._-;_-* &quot;-&quot;??_р_._-;_-@_-"/>
    <numFmt numFmtId="179" formatCode="_-* #,##0.0_р_._-;\-* #,##0.0_р_._-;_-* &quot;-&quot;?_р_._-;_-@_-"/>
    <numFmt numFmtId="180" formatCode="#,##0.0_ ;\-#,##0.0\ "/>
    <numFmt numFmtId="181" formatCode="#,##0.00_ ;\-#,##0.00\ "/>
    <numFmt numFmtId="182" formatCode="#,##0.000_ ;\-#,##0.000\ "/>
    <numFmt numFmtId="183" formatCode="#,##0.000"/>
    <numFmt numFmtId="184" formatCode="#,##0.0000"/>
  </numFmts>
  <fonts count="72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b/>
      <sz val="20"/>
      <color indexed="8"/>
      <name val="Times New Roman"/>
      <family val="1"/>
    </font>
    <font>
      <b/>
      <sz val="28"/>
      <name val="Times New Roman"/>
      <family val="1"/>
    </font>
    <font>
      <sz val="28"/>
      <name val="Times New Roman"/>
      <family val="1"/>
    </font>
    <font>
      <b/>
      <u val="single"/>
      <sz val="28"/>
      <color indexed="8"/>
      <name val="Times New Roman"/>
      <family val="1"/>
    </font>
    <font>
      <b/>
      <sz val="22"/>
      <color indexed="8"/>
      <name val="Times New Roman"/>
      <family val="1"/>
    </font>
    <font>
      <b/>
      <i/>
      <sz val="24"/>
      <name val="Times New Roman"/>
      <family val="1"/>
    </font>
    <font>
      <i/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2"/>
      <color indexed="8"/>
      <name val="Times New Roman"/>
      <family val="1"/>
    </font>
    <font>
      <i/>
      <sz val="22"/>
      <color indexed="8"/>
      <name val="Times New Roman"/>
      <family val="1"/>
    </font>
    <font>
      <sz val="24"/>
      <color indexed="8"/>
      <name val="Times New Roman"/>
      <family val="1"/>
    </font>
    <font>
      <sz val="26"/>
      <color indexed="8"/>
      <name val="Times New Roman"/>
      <family val="1"/>
    </font>
    <font>
      <b/>
      <sz val="26"/>
      <color indexed="8"/>
      <name val="Times New Roman"/>
      <family val="1"/>
    </font>
    <font>
      <b/>
      <i/>
      <sz val="26"/>
      <color indexed="8"/>
      <name val="Times New Roman"/>
      <family val="1"/>
    </font>
    <font>
      <i/>
      <sz val="24"/>
      <color indexed="8"/>
      <name val="Times New Roman"/>
      <family val="1"/>
    </font>
    <font>
      <b/>
      <i/>
      <sz val="24"/>
      <color indexed="8"/>
      <name val="Times New Roman"/>
      <family val="1"/>
    </font>
    <font>
      <b/>
      <sz val="24"/>
      <color indexed="8"/>
      <name val="Times New Roman"/>
      <family val="1"/>
    </font>
    <font>
      <sz val="2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2"/>
      <color theme="1"/>
      <name val="Times New Roman"/>
      <family val="1"/>
    </font>
    <font>
      <sz val="24"/>
      <color theme="1"/>
      <name val="Times New Roman"/>
      <family val="1"/>
    </font>
    <font>
      <sz val="26"/>
      <color theme="1"/>
      <name val="Times New Roman"/>
      <family val="1"/>
    </font>
    <font>
      <b/>
      <sz val="26"/>
      <color theme="1"/>
      <name val="Times New Roman"/>
      <family val="1"/>
    </font>
    <font>
      <b/>
      <sz val="22"/>
      <color theme="1"/>
      <name val="Times New Roman"/>
      <family val="1"/>
    </font>
    <font>
      <i/>
      <sz val="22"/>
      <color theme="1"/>
      <name val="Times New Roman"/>
      <family val="1"/>
    </font>
    <font>
      <b/>
      <i/>
      <sz val="26"/>
      <color theme="1"/>
      <name val="Times New Roman"/>
      <family val="1"/>
    </font>
    <font>
      <b/>
      <sz val="24"/>
      <color theme="1"/>
      <name val="Times New Roman"/>
      <family val="1"/>
    </font>
    <font>
      <i/>
      <sz val="24"/>
      <color theme="1"/>
      <name val="Times New Roman"/>
      <family val="1"/>
    </font>
    <font>
      <b/>
      <i/>
      <sz val="24"/>
      <color theme="1"/>
      <name val="Times New Roman"/>
      <family val="1"/>
    </font>
    <font>
      <sz val="2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61" fillId="0" borderId="0" xfId="0" applyFont="1" applyFill="1" applyAlignment="1">
      <alignment vertical="center" wrapText="1"/>
    </xf>
    <xf numFmtId="0" fontId="62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1" fillId="0" borderId="0" xfId="0" applyFont="1" applyFill="1" applyAlignment="1">
      <alignment/>
    </xf>
    <xf numFmtId="0" fontId="63" fillId="0" borderId="0" xfId="0" applyFont="1" applyFill="1" applyAlignment="1">
      <alignment vertical="center" wrapText="1"/>
    </xf>
    <xf numFmtId="177" fontId="63" fillId="0" borderId="0" xfId="0" applyNumberFormat="1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vertical="center" wrapText="1"/>
    </xf>
    <xf numFmtId="177" fontId="64" fillId="0" borderId="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left" vertical="center" wrapText="1"/>
    </xf>
    <xf numFmtId="178" fontId="64" fillId="0" borderId="10" xfId="58" applyNumberFormat="1" applyFont="1" applyFill="1" applyBorder="1" applyAlignment="1">
      <alignment horizontal="center" vertical="center" wrapText="1"/>
    </xf>
    <xf numFmtId="177" fontId="64" fillId="0" borderId="10" xfId="0" applyNumberFormat="1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left" vertical="center" wrapText="1"/>
    </xf>
    <xf numFmtId="177" fontId="65" fillId="0" borderId="10" xfId="0" applyNumberFormat="1" applyFont="1" applyFill="1" applyBorder="1" applyAlignment="1">
      <alignment horizontal="center" vertical="center" wrapText="1"/>
    </xf>
    <xf numFmtId="177" fontId="61" fillId="0" borderId="10" xfId="0" applyNumberFormat="1" applyFont="1" applyFill="1" applyBorder="1" applyAlignment="1">
      <alignment horizontal="center" vertical="center" wrapText="1"/>
    </xf>
    <xf numFmtId="177" fontId="63" fillId="0" borderId="10" xfId="0" applyNumberFormat="1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10" xfId="0" applyNumberFormat="1" applyFont="1" applyFill="1" applyBorder="1" applyAlignment="1">
      <alignment horizontal="left" vertical="center" wrapText="1"/>
    </xf>
    <xf numFmtId="177" fontId="62" fillId="0" borderId="10" xfId="0" applyNumberFormat="1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left" vertical="center" wrapText="1"/>
    </xf>
    <xf numFmtId="164" fontId="62" fillId="0" borderId="10" xfId="58" applyNumberFormat="1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justify" vertical="center" wrapText="1"/>
    </xf>
    <xf numFmtId="0" fontId="67" fillId="0" borderId="10" xfId="0" applyFont="1" applyFill="1" applyBorder="1" applyAlignment="1">
      <alignment horizontal="justify" vertical="center" wrapText="1"/>
    </xf>
    <xf numFmtId="177" fontId="64" fillId="0" borderId="10" xfId="58" applyNumberFormat="1" applyFont="1" applyFill="1" applyBorder="1" applyAlignment="1">
      <alignment horizontal="center" vertical="center" wrapText="1"/>
    </xf>
    <xf numFmtId="177" fontId="62" fillId="0" borderId="10" xfId="58" applyNumberFormat="1" applyFont="1" applyFill="1" applyBorder="1" applyAlignment="1">
      <alignment horizontal="center" vertical="center" wrapText="1"/>
    </xf>
    <xf numFmtId="43" fontId="62" fillId="0" borderId="10" xfId="58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68" fillId="0" borderId="10" xfId="0" applyFont="1" applyFill="1" applyBorder="1" applyAlignment="1">
      <alignment horizontal="center" vertical="center" wrapText="1"/>
    </xf>
    <xf numFmtId="177" fontId="9" fillId="0" borderId="10" xfId="0" applyNumberFormat="1" applyFont="1" applyFill="1" applyBorder="1" applyAlignment="1">
      <alignment horizontal="center" vertical="center"/>
    </xf>
    <xf numFmtId="177" fontId="16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top" wrapText="1"/>
    </xf>
    <xf numFmtId="177" fontId="8" fillId="0" borderId="10" xfId="0" applyNumberFormat="1" applyFont="1" applyFill="1" applyBorder="1" applyAlignment="1">
      <alignment horizontal="center" vertical="center"/>
    </xf>
    <xf numFmtId="177" fontId="68" fillId="0" borderId="10" xfId="0" applyNumberFormat="1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 wrapText="1"/>
    </xf>
    <xf numFmtId="177" fontId="69" fillId="0" borderId="10" xfId="0" applyNumberFormat="1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vertical="center" wrapText="1"/>
    </xf>
    <xf numFmtId="0" fontId="69" fillId="0" borderId="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justify" vertical="center" wrapText="1"/>
    </xf>
    <xf numFmtId="164" fontId="62" fillId="0" borderId="10" xfId="0" applyNumberFormat="1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vertical="center" wrapText="1"/>
    </xf>
    <xf numFmtId="3" fontId="62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180" fontId="62" fillId="0" borderId="10" xfId="58" applyNumberFormat="1" applyFont="1" applyFill="1" applyBorder="1" applyAlignment="1">
      <alignment horizontal="center" vertical="center" wrapText="1"/>
    </xf>
    <xf numFmtId="177" fontId="62" fillId="0" borderId="10" xfId="0" applyNumberFormat="1" applyFont="1" applyFill="1" applyBorder="1" applyAlignment="1">
      <alignment horizontal="center" vertical="center"/>
    </xf>
    <xf numFmtId="177" fontId="69" fillId="0" borderId="10" xfId="0" applyNumberFormat="1" applyFont="1" applyFill="1" applyBorder="1" applyAlignment="1">
      <alignment horizontal="center" vertical="center"/>
    </xf>
    <xf numFmtId="177" fontId="70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top" wrapText="1"/>
    </xf>
    <xf numFmtId="0" fontId="69" fillId="0" borderId="10" xfId="0" applyFont="1" applyFill="1" applyBorder="1" applyAlignment="1">
      <alignment horizontal="left" vertical="center" wrapText="1"/>
    </xf>
    <xf numFmtId="177" fontId="16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/>
    </xf>
    <xf numFmtId="0" fontId="70" fillId="0" borderId="10" xfId="0" applyFont="1" applyFill="1" applyBorder="1" applyAlignment="1">
      <alignment horizontal="left" vertical="center" wrapText="1"/>
    </xf>
    <xf numFmtId="177" fontId="15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top" wrapText="1"/>
    </xf>
    <xf numFmtId="0" fontId="71" fillId="0" borderId="11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top" wrapText="1"/>
    </xf>
    <xf numFmtId="0" fontId="12" fillId="0" borderId="0" xfId="0" applyNumberFormat="1" applyFont="1" applyFill="1" applyBorder="1" applyAlignment="1">
      <alignment vertical="center" wrapText="1"/>
    </xf>
    <xf numFmtId="0" fontId="12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7"/>
  <sheetViews>
    <sheetView tabSelected="1" zoomScale="55" zoomScaleNormal="55" zoomScalePageLayoutView="0" workbookViewId="0" topLeftCell="A1">
      <selection activeCell="E10" sqref="E10"/>
    </sheetView>
  </sheetViews>
  <sheetFormatPr defaultColWidth="8.875" defaultRowHeight="12.75"/>
  <cols>
    <col min="1" max="1" width="13.875" style="1" customWidth="1"/>
    <col min="2" max="2" width="174.375" style="1" customWidth="1"/>
    <col min="3" max="3" width="36.00390625" style="1" customWidth="1"/>
    <col min="4" max="4" width="2.75390625" style="1" hidden="1" customWidth="1"/>
    <col min="5" max="5" width="34.25390625" style="1" customWidth="1"/>
    <col min="6" max="6" width="30.75390625" style="1" customWidth="1"/>
    <col min="7" max="7" width="4.25390625" style="1" hidden="1" customWidth="1"/>
    <col min="8" max="8" width="32.75390625" style="1" customWidth="1"/>
    <col min="9" max="9" width="16.875" style="1" customWidth="1"/>
    <col min="10" max="16384" width="8.875" style="1" customWidth="1"/>
  </cols>
  <sheetData>
    <row r="1" ht="19.5" customHeight="1">
      <c r="B1" s="2"/>
    </row>
    <row r="2" spans="1:6" s="11" customFormat="1" ht="36.75" customHeight="1">
      <c r="A2" s="76" t="s">
        <v>203</v>
      </c>
      <c r="B2" s="76"/>
      <c r="C2" s="76"/>
      <c r="D2" s="76"/>
      <c r="E2" s="76"/>
      <c r="F2" s="76"/>
    </row>
    <row r="3" spans="1:6" s="11" customFormat="1" ht="39" customHeight="1">
      <c r="A3" s="77" t="s">
        <v>186</v>
      </c>
      <c r="B3" s="77"/>
      <c r="C3" s="77"/>
      <c r="D3" s="77"/>
      <c r="E3" s="77"/>
      <c r="F3" s="77"/>
    </row>
    <row r="4" ht="25.5" customHeight="1">
      <c r="F4" s="3" t="s">
        <v>31</v>
      </c>
    </row>
    <row r="5" spans="1:6" s="8" customFormat="1" ht="114.75" customHeight="1">
      <c r="A5" s="17"/>
      <c r="B5" s="18" t="s">
        <v>1</v>
      </c>
      <c r="C5" s="40" t="s">
        <v>71</v>
      </c>
      <c r="D5" s="40" t="s">
        <v>4</v>
      </c>
      <c r="E5" s="40" t="s">
        <v>187</v>
      </c>
      <c r="F5" s="40" t="s">
        <v>30</v>
      </c>
    </row>
    <row r="6" spans="1:6" s="7" customFormat="1" ht="33" customHeight="1">
      <c r="A6" s="20">
        <v>1</v>
      </c>
      <c r="B6" s="20">
        <v>2</v>
      </c>
      <c r="C6" s="19">
        <v>3</v>
      </c>
      <c r="D6" s="19"/>
      <c r="E6" s="19">
        <v>4</v>
      </c>
      <c r="F6" s="19">
        <v>5</v>
      </c>
    </row>
    <row r="7" spans="1:6" s="13" customFormat="1" ht="36.75" customHeight="1">
      <c r="A7" s="21" t="s">
        <v>5</v>
      </c>
      <c r="B7" s="22" t="s">
        <v>47</v>
      </c>
      <c r="C7" s="23">
        <f>C9+C10+C11+C12+C13+C14+C15+C18+C21+C26+C27+C30</f>
        <v>5303942.8</v>
      </c>
      <c r="D7" s="23">
        <f>D9+D10+D11+D12+D13+D14+D15+D18+D21+D26+D27+D30</f>
        <v>0</v>
      </c>
      <c r="E7" s="37">
        <f>E9+E10+E11+E12+E13+E14+E15+E18+E21+E26+E28+E29+E30</f>
        <v>5291330</v>
      </c>
      <c r="F7" s="24">
        <f>E7/C7*100</f>
        <v>99.8</v>
      </c>
    </row>
    <row r="8" spans="1:6" s="9" customFormat="1" ht="29.25" customHeight="1" hidden="1">
      <c r="A8" s="25"/>
      <c r="B8" s="26" t="s">
        <v>48</v>
      </c>
      <c r="C8" s="27"/>
      <c r="D8" s="27"/>
      <c r="E8" s="27"/>
      <c r="F8" s="28"/>
    </row>
    <row r="9" spans="1:6" s="13" customFormat="1" ht="123">
      <c r="A9" s="30" t="s">
        <v>17</v>
      </c>
      <c r="B9" s="33" t="s">
        <v>6</v>
      </c>
      <c r="C9" s="32">
        <v>2676750</v>
      </c>
      <c r="D9" s="30"/>
      <c r="E9" s="32">
        <v>2770440.6</v>
      </c>
      <c r="F9" s="32">
        <f>E9/C9*100</f>
        <v>103.5</v>
      </c>
    </row>
    <row r="10" spans="1:6" s="13" customFormat="1" ht="33">
      <c r="A10" s="30" t="s">
        <v>18</v>
      </c>
      <c r="B10" s="33" t="s">
        <v>7</v>
      </c>
      <c r="C10" s="32">
        <v>1075000</v>
      </c>
      <c r="D10" s="30"/>
      <c r="E10" s="32">
        <v>1057514.9</v>
      </c>
      <c r="F10" s="32">
        <f aca="true" t="shared" si="0" ref="F10:F36">E10/C10*100</f>
        <v>98.4</v>
      </c>
    </row>
    <row r="11" spans="1:6" s="13" customFormat="1" ht="153.75">
      <c r="A11" s="30" t="s">
        <v>19</v>
      </c>
      <c r="B11" s="55" t="s">
        <v>46</v>
      </c>
      <c r="C11" s="32">
        <v>250</v>
      </c>
      <c r="D11" s="30"/>
      <c r="E11" s="32">
        <v>191.1</v>
      </c>
      <c r="F11" s="32">
        <f t="shared" si="0"/>
        <v>76.4</v>
      </c>
    </row>
    <row r="12" spans="1:6" s="13" customFormat="1" ht="92.25">
      <c r="A12" s="30" t="s">
        <v>20</v>
      </c>
      <c r="B12" s="33" t="s">
        <v>8</v>
      </c>
      <c r="C12" s="32">
        <v>3300</v>
      </c>
      <c r="D12" s="30"/>
      <c r="E12" s="32">
        <v>1391.1</v>
      </c>
      <c r="F12" s="32">
        <f t="shared" si="0"/>
        <v>42.2</v>
      </c>
    </row>
    <row r="13" spans="1:6" s="13" customFormat="1" ht="92.25">
      <c r="A13" s="30" t="s">
        <v>21</v>
      </c>
      <c r="B13" s="33" t="s">
        <v>9</v>
      </c>
      <c r="C13" s="32">
        <v>0</v>
      </c>
      <c r="D13" s="30"/>
      <c r="E13" s="32">
        <v>266.6</v>
      </c>
      <c r="F13" s="32" t="s">
        <v>53</v>
      </c>
    </row>
    <row r="14" spans="1:6" s="13" customFormat="1" ht="61.5">
      <c r="A14" s="30" t="s">
        <v>22</v>
      </c>
      <c r="B14" s="33" t="s">
        <v>10</v>
      </c>
      <c r="C14" s="32">
        <v>15</v>
      </c>
      <c r="D14" s="30"/>
      <c r="E14" s="32">
        <v>4.8</v>
      </c>
      <c r="F14" s="32">
        <f t="shared" si="0"/>
        <v>32</v>
      </c>
    </row>
    <row r="15" spans="1:6" s="13" customFormat="1" ht="61.5">
      <c r="A15" s="30" t="s">
        <v>50</v>
      </c>
      <c r="B15" s="33" t="s">
        <v>11</v>
      </c>
      <c r="C15" s="32">
        <v>10</v>
      </c>
      <c r="D15" s="30"/>
      <c r="E15" s="32">
        <v>0</v>
      </c>
      <c r="F15" s="32">
        <f t="shared" si="0"/>
        <v>0</v>
      </c>
    </row>
    <row r="16" spans="1:6" s="13" customFormat="1" ht="111.75" customHeight="1" hidden="1">
      <c r="A16" s="30" t="s">
        <v>24</v>
      </c>
      <c r="B16" s="33" t="s">
        <v>12</v>
      </c>
      <c r="C16" s="32"/>
      <c r="D16" s="30"/>
      <c r="E16" s="32"/>
      <c r="F16" s="32" t="e">
        <f t="shared" si="0"/>
        <v>#DIV/0!</v>
      </c>
    </row>
    <row r="17" spans="1:6" s="13" customFormat="1" ht="111.75" customHeight="1" hidden="1">
      <c r="A17" s="30" t="s">
        <v>25</v>
      </c>
      <c r="B17" s="33" t="s">
        <v>13</v>
      </c>
      <c r="C17" s="32"/>
      <c r="D17" s="30"/>
      <c r="E17" s="32"/>
      <c r="F17" s="32" t="e">
        <f t="shared" si="0"/>
        <v>#DIV/0!</v>
      </c>
    </row>
    <row r="18" spans="1:6" s="13" customFormat="1" ht="184.5">
      <c r="A18" s="30" t="s">
        <v>23</v>
      </c>
      <c r="B18" s="31" t="s">
        <v>14</v>
      </c>
      <c r="C18" s="32">
        <v>0</v>
      </c>
      <c r="D18" s="30"/>
      <c r="E18" s="32">
        <v>1629.8</v>
      </c>
      <c r="F18" s="32" t="s">
        <v>53</v>
      </c>
    </row>
    <row r="19" spans="1:6" s="13" customFormat="1" ht="111.75" customHeight="1" hidden="1">
      <c r="A19" s="30" t="s">
        <v>27</v>
      </c>
      <c r="B19" s="31" t="s">
        <v>15</v>
      </c>
      <c r="C19" s="32"/>
      <c r="D19" s="56"/>
      <c r="E19" s="32"/>
      <c r="F19" s="32" t="e">
        <f t="shared" si="0"/>
        <v>#DIV/0!</v>
      </c>
    </row>
    <row r="20" spans="1:6" s="13" customFormat="1" ht="111.75" customHeight="1" hidden="1">
      <c r="A20" s="30" t="s">
        <v>28</v>
      </c>
      <c r="B20" s="31" t="s">
        <v>16</v>
      </c>
      <c r="C20" s="32"/>
      <c r="D20" s="56"/>
      <c r="E20" s="32"/>
      <c r="F20" s="32" t="e">
        <f t="shared" si="0"/>
        <v>#DIV/0!</v>
      </c>
    </row>
    <row r="21" spans="1:6" s="13" customFormat="1" ht="123">
      <c r="A21" s="30" t="s">
        <v>24</v>
      </c>
      <c r="B21" s="31" t="s">
        <v>35</v>
      </c>
      <c r="C21" s="56">
        <v>10</v>
      </c>
      <c r="D21" s="56"/>
      <c r="E21" s="32">
        <v>0.3</v>
      </c>
      <c r="F21" s="32">
        <f t="shared" si="0"/>
        <v>3</v>
      </c>
    </row>
    <row r="22" spans="1:6" s="13" customFormat="1" ht="111.75" customHeight="1" hidden="1">
      <c r="A22" s="30" t="s">
        <v>36</v>
      </c>
      <c r="B22" s="57" t="s">
        <v>32</v>
      </c>
      <c r="C22" s="58"/>
      <c r="D22" s="30"/>
      <c r="E22" s="32"/>
      <c r="F22" s="32" t="e">
        <f t="shared" si="0"/>
        <v>#DIV/0!</v>
      </c>
    </row>
    <row r="23" spans="1:6" s="13" customFormat="1" ht="111.75" customHeight="1" hidden="1">
      <c r="A23" s="30" t="s">
        <v>38</v>
      </c>
      <c r="B23" s="57" t="s">
        <v>34</v>
      </c>
      <c r="C23" s="32"/>
      <c r="D23" s="32"/>
      <c r="E23" s="32"/>
      <c r="F23" s="32" t="e">
        <f t="shared" si="0"/>
        <v>#DIV/0!</v>
      </c>
    </row>
    <row r="24" spans="1:6" s="13" customFormat="1" ht="111.75" customHeight="1" hidden="1">
      <c r="A24" s="30" t="s">
        <v>39</v>
      </c>
      <c r="B24" s="57" t="s">
        <v>40</v>
      </c>
      <c r="C24" s="32"/>
      <c r="D24" s="32"/>
      <c r="E24" s="32"/>
      <c r="F24" s="32" t="e">
        <f t="shared" si="0"/>
        <v>#DIV/0!</v>
      </c>
    </row>
    <row r="25" spans="1:6" s="13" customFormat="1" ht="111.75" customHeight="1" hidden="1">
      <c r="A25" s="30" t="s">
        <v>26</v>
      </c>
      <c r="B25" s="57" t="s">
        <v>41</v>
      </c>
      <c r="C25" s="32"/>
      <c r="D25" s="32"/>
      <c r="E25" s="32"/>
      <c r="F25" s="32" t="e">
        <f t="shared" si="0"/>
        <v>#DIV/0!</v>
      </c>
    </row>
    <row r="26" spans="1:6" s="13" customFormat="1" ht="61.5">
      <c r="A26" s="30" t="s">
        <v>25</v>
      </c>
      <c r="B26" s="57" t="s">
        <v>49</v>
      </c>
      <c r="C26" s="32">
        <v>200442.4</v>
      </c>
      <c r="D26" s="32"/>
      <c r="E26" s="32">
        <v>200442.4</v>
      </c>
      <c r="F26" s="32">
        <f t="shared" si="0"/>
        <v>100</v>
      </c>
    </row>
    <row r="27" spans="1:6" s="13" customFormat="1" ht="57" customHeight="1" hidden="1">
      <c r="A27" s="30" t="s">
        <v>26</v>
      </c>
      <c r="B27" s="57" t="s">
        <v>54</v>
      </c>
      <c r="C27" s="32"/>
      <c r="D27" s="32"/>
      <c r="E27" s="32"/>
      <c r="F27" s="32" t="e">
        <f t="shared" si="0"/>
        <v>#DIV/0!</v>
      </c>
    </row>
    <row r="28" spans="1:6" s="13" customFormat="1" ht="61.5">
      <c r="A28" s="30" t="s">
        <v>26</v>
      </c>
      <c r="B28" s="59" t="s">
        <v>68</v>
      </c>
      <c r="C28" s="32">
        <v>0</v>
      </c>
      <c r="D28" s="32"/>
      <c r="E28" s="32">
        <v>394.7</v>
      </c>
      <c r="F28" s="32" t="s">
        <v>53</v>
      </c>
    </row>
    <row r="29" spans="1:6" s="13" customFormat="1" ht="61.5">
      <c r="A29" s="30" t="s">
        <v>27</v>
      </c>
      <c r="B29" s="57" t="s">
        <v>61</v>
      </c>
      <c r="C29" s="32">
        <v>0</v>
      </c>
      <c r="D29" s="32"/>
      <c r="E29" s="32">
        <v>2848</v>
      </c>
      <c r="F29" s="32" t="s">
        <v>53</v>
      </c>
    </row>
    <row r="30" spans="1:6" s="13" customFormat="1" ht="33">
      <c r="A30" s="30" t="s">
        <v>28</v>
      </c>
      <c r="B30" s="33" t="s">
        <v>67</v>
      </c>
      <c r="C30" s="60">
        <f>C31+C32</f>
        <v>1348165.4</v>
      </c>
      <c r="D30" s="60">
        <f>D31+D32</f>
        <v>0</v>
      </c>
      <c r="E30" s="38">
        <f>E31+E32</f>
        <v>1256205.7</v>
      </c>
      <c r="F30" s="32">
        <f t="shared" si="0"/>
        <v>93.2</v>
      </c>
    </row>
    <row r="31" spans="1:6" s="10" customFormat="1" ht="215.25">
      <c r="A31" s="30" t="s">
        <v>64</v>
      </c>
      <c r="B31" s="31" t="s">
        <v>58</v>
      </c>
      <c r="C31" s="39">
        <v>134165.4</v>
      </c>
      <c r="D31" s="32"/>
      <c r="E31" s="32">
        <v>78403.1</v>
      </c>
      <c r="F31" s="32">
        <f t="shared" si="0"/>
        <v>58.4</v>
      </c>
    </row>
    <row r="32" spans="1:6" s="10" customFormat="1" ht="61.5">
      <c r="A32" s="30" t="s">
        <v>65</v>
      </c>
      <c r="B32" s="33" t="s">
        <v>62</v>
      </c>
      <c r="C32" s="39">
        <f>C33+C34</f>
        <v>1214000</v>
      </c>
      <c r="D32" s="39">
        <f>D33+D34</f>
        <v>0</v>
      </c>
      <c r="E32" s="38">
        <f>E33+E34</f>
        <v>1177802.6</v>
      </c>
      <c r="F32" s="34">
        <f>E32/C32*100</f>
        <v>97</v>
      </c>
    </row>
    <row r="33" spans="1:6" s="10" customFormat="1" ht="92.25">
      <c r="A33" s="30"/>
      <c r="B33" s="33" t="s">
        <v>63</v>
      </c>
      <c r="C33" s="39">
        <v>730000</v>
      </c>
      <c r="D33" s="32"/>
      <c r="E33" s="32">
        <v>693802.6</v>
      </c>
      <c r="F33" s="32">
        <f>E33/C33*100</f>
        <v>95</v>
      </c>
    </row>
    <row r="34" spans="1:6" s="10" customFormat="1" ht="92.25">
      <c r="A34" s="30"/>
      <c r="B34" s="33" t="s">
        <v>66</v>
      </c>
      <c r="C34" s="32">
        <v>484000</v>
      </c>
      <c r="D34" s="32">
        <v>0</v>
      </c>
      <c r="E34" s="32">
        <v>484000</v>
      </c>
      <c r="F34" s="32">
        <f>E34/C34*100</f>
        <v>100</v>
      </c>
    </row>
    <row r="35" spans="1:6" s="15" customFormat="1" ht="50.25" customHeight="1">
      <c r="A35" s="21" t="s">
        <v>29</v>
      </c>
      <c r="B35" s="35" t="s">
        <v>2</v>
      </c>
      <c r="C35" s="24">
        <f>C38+C39+C41+C42+C43+C63</f>
        <v>5303942.8</v>
      </c>
      <c r="D35" s="24">
        <f>D38+D39+D41+D42+D43+D63</f>
        <v>0</v>
      </c>
      <c r="E35" s="24">
        <f>E38+E39+E41+E42+E43+E63</f>
        <v>4869377.6</v>
      </c>
      <c r="F35" s="50">
        <f>E35/C35*100</f>
        <v>91.8</v>
      </c>
    </row>
    <row r="36" spans="1:6" s="15" customFormat="1" ht="24" customHeight="1" hidden="1">
      <c r="A36" s="21"/>
      <c r="B36" s="36" t="s">
        <v>3</v>
      </c>
      <c r="C36" s="24"/>
      <c r="D36" s="24"/>
      <c r="E36" s="24"/>
      <c r="F36" s="29" t="e">
        <f t="shared" si="0"/>
        <v>#DIV/0!</v>
      </c>
    </row>
    <row r="37" spans="1:6" s="54" customFormat="1" ht="30.75">
      <c r="A37" s="51"/>
      <c r="B37" s="65" t="s">
        <v>89</v>
      </c>
      <c r="C37" s="66">
        <f>C45+C65+C102+C170</f>
        <v>1333777.7</v>
      </c>
      <c r="D37" s="66">
        <f>D45+D65+D102+D170</f>
        <v>0</v>
      </c>
      <c r="E37" s="66">
        <f>E45+E65+E102+E170</f>
        <v>1256205.8</v>
      </c>
      <c r="F37" s="52">
        <f>E37/C37*100</f>
        <v>94.2</v>
      </c>
    </row>
    <row r="38" spans="1:6" s="15" customFormat="1" ht="123">
      <c r="A38" s="30" t="s">
        <v>129</v>
      </c>
      <c r="B38" s="57" t="s">
        <v>43</v>
      </c>
      <c r="C38" s="32">
        <v>268.2</v>
      </c>
      <c r="D38" s="50"/>
      <c r="E38" s="32">
        <v>268.2</v>
      </c>
      <c r="F38" s="32">
        <f>E38/C38*100</f>
        <v>100</v>
      </c>
    </row>
    <row r="39" spans="1:6" s="15" customFormat="1" ht="123">
      <c r="A39" s="30" t="s">
        <v>130</v>
      </c>
      <c r="B39" s="57" t="s">
        <v>45</v>
      </c>
      <c r="C39" s="61">
        <v>55500</v>
      </c>
      <c r="D39" s="50"/>
      <c r="E39" s="32">
        <v>55499.8</v>
      </c>
      <c r="F39" s="32">
        <f>E39/C39*100</f>
        <v>100</v>
      </c>
    </row>
    <row r="40" spans="1:6" s="15" customFormat="1" ht="61.5">
      <c r="A40" s="45"/>
      <c r="B40" s="53" t="s">
        <v>70</v>
      </c>
      <c r="C40" s="62">
        <v>55500</v>
      </c>
      <c r="D40" s="63"/>
      <c r="E40" s="52">
        <v>55499.8</v>
      </c>
      <c r="F40" s="52">
        <f>E40/C40*100</f>
        <v>100</v>
      </c>
    </row>
    <row r="41" spans="1:6" s="15" customFormat="1" ht="92.25">
      <c r="A41" s="67" t="s">
        <v>131</v>
      </c>
      <c r="B41" s="43" t="s">
        <v>37</v>
      </c>
      <c r="C41" s="46">
        <v>3000</v>
      </c>
      <c r="D41" s="32"/>
      <c r="E41" s="46">
        <v>2111.3</v>
      </c>
      <c r="F41" s="32">
        <f>E41/C41*100</f>
        <v>70.4</v>
      </c>
    </row>
    <row r="42" spans="1:6" s="15" customFormat="1" ht="61.5">
      <c r="A42" s="67" t="s">
        <v>132</v>
      </c>
      <c r="B42" s="43" t="s">
        <v>0</v>
      </c>
      <c r="C42" s="46">
        <v>221967.9</v>
      </c>
      <c r="D42" s="32"/>
      <c r="E42" s="46">
        <v>219240.7</v>
      </c>
      <c r="F42" s="32">
        <f aca="true" t="shared" si="1" ref="F42:F113">E42/C42*100</f>
        <v>98.8</v>
      </c>
    </row>
    <row r="43" spans="1:6" s="15" customFormat="1" ht="150">
      <c r="A43" s="68" t="s">
        <v>133</v>
      </c>
      <c r="B43" s="44" t="s">
        <v>90</v>
      </c>
      <c r="C43" s="49">
        <f>SUM(C44)</f>
        <v>204793.9</v>
      </c>
      <c r="D43" s="50"/>
      <c r="E43" s="49">
        <f>SUM(E44)</f>
        <v>119676.8</v>
      </c>
      <c r="F43" s="50">
        <f t="shared" si="1"/>
        <v>58.4</v>
      </c>
    </row>
    <row r="44" spans="1:6" s="15" customFormat="1" ht="153.75">
      <c r="A44" s="48" t="s">
        <v>134</v>
      </c>
      <c r="B44" s="43" t="s">
        <v>91</v>
      </c>
      <c r="C44" s="46">
        <f>SUM(C46,C51)</f>
        <v>204793.9</v>
      </c>
      <c r="D44" s="50"/>
      <c r="E44" s="46">
        <f>SUM(E46,E51)</f>
        <v>119676.8</v>
      </c>
      <c r="F44" s="32">
        <f t="shared" si="1"/>
        <v>58.4</v>
      </c>
    </row>
    <row r="45" spans="1:6" s="15" customFormat="1" ht="33">
      <c r="A45" s="48"/>
      <c r="B45" s="65" t="s">
        <v>51</v>
      </c>
      <c r="C45" s="47">
        <f>SUM(C48,C49,C53,C55,C57,C59,C61)</f>
        <v>119777.7</v>
      </c>
      <c r="D45" s="50"/>
      <c r="E45" s="47">
        <f>SUM(E48,E49,E53,E55,E57,E59,E61)</f>
        <v>78403.2</v>
      </c>
      <c r="F45" s="32">
        <f t="shared" si="1"/>
        <v>65.5</v>
      </c>
    </row>
    <row r="46" spans="1:6" s="15" customFormat="1" ht="33">
      <c r="A46" s="45" t="s">
        <v>135</v>
      </c>
      <c r="B46" s="69" t="s">
        <v>92</v>
      </c>
      <c r="C46" s="70">
        <f>SUM(C47,C50)</f>
        <v>79362.3</v>
      </c>
      <c r="D46" s="70">
        <f>SUM(D47,D50)</f>
        <v>0</v>
      </c>
      <c r="E46" s="70">
        <f>SUM(E47,E50)</f>
        <v>27463.8</v>
      </c>
      <c r="F46" s="50">
        <f t="shared" si="1"/>
        <v>34.6</v>
      </c>
    </row>
    <row r="47" spans="1:6" s="15" customFormat="1" ht="61.5">
      <c r="A47" s="48"/>
      <c r="B47" s="43" t="s">
        <v>93</v>
      </c>
      <c r="C47" s="46">
        <v>27463.8</v>
      </c>
      <c r="D47" s="50"/>
      <c r="E47" s="46">
        <v>27463.8</v>
      </c>
      <c r="F47" s="32">
        <f t="shared" si="1"/>
        <v>100</v>
      </c>
    </row>
    <row r="48" spans="1:6" s="15" customFormat="1" ht="33">
      <c r="A48" s="48"/>
      <c r="B48" s="65" t="s">
        <v>51</v>
      </c>
      <c r="C48" s="47">
        <v>17992.2</v>
      </c>
      <c r="D48" s="50"/>
      <c r="E48" s="47">
        <v>17992.2</v>
      </c>
      <c r="F48" s="32">
        <f t="shared" si="1"/>
        <v>100</v>
      </c>
    </row>
    <row r="49" spans="1:6" s="15" customFormat="1" ht="33">
      <c r="A49" s="48"/>
      <c r="B49" s="65" t="s">
        <v>51</v>
      </c>
      <c r="C49" s="47">
        <v>31308.1</v>
      </c>
      <c r="D49" s="50"/>
      <c r="E49" s="47">
        <v>0</v>
      </c>
      <c r="F49" s="32">
        <f t="shared" si="1"/>
        <v>0</v>
      </c>
    </row>
    <row r="50" spans="1:6" s="15" customFormat="1" ht="33">
      <c r="A50" s="48"/>
      <c r="B50" s="33" t="s">
        <v>95</v>
      </c>
      <c r="C50" s="46">
        <v>51898.5</v>
      </c>
      <c r="D50" s="50"/>
      <c r="E50" s="46">
        <v>0</v>
      </c>
      <c r="F50" s="32">
        <f t="shared" si="1"/>
        <v>0</v>
      </c>
    </row>
    <row r="51" spans="1:6" s="15" customFormat="1" ht="33">
      <c r="A51" s="45" t="s">
        <v>136</v>
      </c>
      <c r="B51" s="69" t="s">
        <v>52</v>
      </c>
      <c r="C51" s="70">
        <f>SUM(C52,C54,C56,C58,C60,C62)</f>
        <v>125431.6</v>
      </c>
      <c r="D51" s="50"/>
      <c r="E51" s="70">
        <f>SUM(E52,E54,E56,E58,E60,E62)</f>
        <v>92213</v>
      </c>
      <c r="F51" s="50">
        <f t="shared" si="1"/>
        <v>73.5</v>
      </c>
    </row>
    <row r="52" spans="1:6" s="15" customFormat="1" ht="92.25">
      <c r="A52" s="48"/>
      <c r="B52" s="43" t="s">
        <v>96</v>
      </c>
      <c r="C52" s="46">
        <v>59420.1</v>
      </c>
      <c r="D52" s="50"/>
      <c r="E52" s="46">
        <v>55052.1</v>
      </c>
      <c r="F52" s="32">
        <f t="shared" si="1"/>
        <v>92.6</v>
      </c>
    </row>
    <row r="53" spans="1:6" s="15" customFormat="1" ht="33">
      <c r="A53" s="48"/>
      <c r="B53" s="65" t="s">
        <v>51</v>
      </c>
      <c r="C53" s="47">
        <v>38927.5</v>
      </c>
      <c r="D53" s="50"/>
      <c r="E53" s="47">
        <v>36065.9</v>
      </c>
      <c r="F53" s="32">
        <f t="shared" si="1"/>
        <v>92.6</v>
      </c>
    </row>
    <row r="54" spans="1:6" s="15" customFormat="1" ht="61.5">
      <c r="A54" s="48"/>
      <c r="B54" s="43" t="s">
        <v>97</v>
      </c>
      <c r="C54" s="46">
        <v>13668.1</v>
      </c>
      <c r="D54" s="50"/>
      <c r="E54" s="46">
        <v>12921.2</v>
      </c>
      <c r="F54" s="32">
        <f t="shared" si="1"/>
        <v>94.5</v>
      </c>
    </row>
    <row r="55" spans="1:6" s="15" customFormat="1" ht="33">
      <c r="A55" s="71"/>
      <c r="B55" s="65" t="s">
        <v>51</v>
      </c>
      <c r="C55" s="47">
        <v>8954.3</v>
      </c>
      <c r="D55" s="50"/>
      <c r="E55" s="47">
        <v>8465</v>
      </c>
      <c r="F55" s="32">
        <f t="shared" si="1"/>
        <v>94.5</v>
      </c>
    </row>
    <row r="56" spans="1:6" s="15" customFormat="1" ht="61.5">
      <c r="A56" s="48"/>
      <c r="B56" s="43" t="s">
        <v>98</v>
      </c>
      <c r="C56" s="46">
        <v>8154.7</v>
      </c>
      <c r="D56" s="50"/>
      <c r="E56" s="46">
        <v>8127.9</v>
      </c>
      <c r="F56" s="32">
        <f t="shared" si="1"/>
        <v>99.7</v>
      </c>
    </row>
    <row r="57" spans="1:6" s="15" customFormat="1" ht="33">
      <c r="A57" s="48"/>
      <c r="B57" s="65" t="s">
        <v>51</v>
      </c>
      <c r="C57" s="47">
        <v>5342.3</v>
      </c>
      <c r="D57" s="50"/>
      <c r="E57" s="47">
        <v>5324.8</v>
      </c>
      <c r="F57" s="32">
        <f t="shared" si="1"/>
        <v>99.7</v>
      </c>
    </row>
    <row r="58" spans="1:6" s="15" customFormat="1" ht="92.25">
      <c r="A58" s="48"/>
      <c r="B58" s="43" t="s">
        <v>99</v>
      </c>
      <c r="C58" s="46">
        <v>16111.8</v>
      </c>
      <c r="D58" s="50"/>
      <c r="E58" s="46">
        <v>16111.8</v>
      </c>
      <c r="F58" s="32">
        <f t="shared" si="1"/>
        <v>100</v>
      </c>
    </row>
    <row r="59" spans="1:6" s="15" customFormat="1" ht="33">
      <c r="A59" s="48"/>
      <c r="B59" s="65" t="s">
        <v>51</v>
      </c>
      <c r="C59" s="47">
        <v>10555.3</v>
      </c>
      <c r="D59" s="50"/>
      <c r="E59" s="47">
        <v>10555.3</v>
      </c>
      <c r="F59" s="32">
        <f t="shared" si="1"/>
        <v>100</v>
      </c>
    </row>
    <row r="60" spans="1:6" s="15" customFormat="1" ht="61.5">
      <c r="A60" s="48"/>
      <c r="B60" s="43" t="s">
        <v>100</v>
      </c>
      <c r="C60" s="46">
        <v>10224.1</v>
      </c>
      <c r="D60" s="50"/>
      <c r="E60" s="46">
        <v>0</v>
      </c>
      <c r="F60" s="32">
        <f t="shared" si="1"/>
        <v>0</v>
      </c>
    </row>
    <row r="61" spans="1:6" s="15" customFormat="1" ht="33">
      <c r="A61" s="48"/>
      <c r="B61" s="65" t="s">
        <v>51</v>
      </c>
      <c r="C61" s="47">
        <v>6698</v>
      </c>
      <c r="D61" s="50"/>
      <c r="E61" s="47">
        <v>0</v>
      </c>
      <c r="F61" s="32">
        <f t="shared" si="1"/>
        <v>0</v>
      </c>
    </row>
    <row r="62" spans="1:6" s="15" customFormat="1" ht="33">
      <c r="A62" s="48"/>
      <c r="B62" s="33" t="s">
        <v>95</v>
      </c>
      <c r="C62" s="46">
        <v>17852.8</v>
      </c>
      <c r="D62" s="50"/>
      <c r="E62" s="46">
        <v>0</v>
      </c>
      <c r="F62" s="32">
        <f t="shared" si="1"/>
        <v>0</v>
      </c>
    </row>
    <row r="63" spans="1:6" s="15" customFormat="1" ht="90">
      <c r="A63" s="71" t="s">
        <v>137</v>
      </c>
      <c r="B63" s="44" t="s">
        <v>101</v>
      </c>
      <c r="C63" s="49">
        <f>SUM(C64,C101,C161:C165,C170)</f>
        <v>4818412.8</v>
      </c>
      <c r="D63" s="49">
        <f>SUM(D64,D101,D161:D165,D170)</f>
        <v>0</v>
      </c>
      <c r="E63" s="49">
        <f>SUM(E64,E101,E161:E165,E170)</f>
        <v>4472580.8</v>
      </c>
      <c r="F63" s="50">
        <f t="shared" si="1"/>
        <v>92.8</v>
      </c>
    </row>
    <row r="64" spans="1:6" s="15" customFormat="1" ht="60">
      <c r="A64" s="71" t="s">
        <v>138</v>
      </c>
      <c r="B64" s="44" t="s">
        <v>102</v>
      </c>
      <c r="C64" s="49">
        <f>SUM(C66,C96)</f>
        <v>832667.6</v>
      </c>
      <c r="D64" s="49">
        <f>SUM(D66,D96)</f>
        <v>0</v>
      </c>
      <c r="E64" s="49">
        <f>SUM(E66,E96)</f>
        <v>647652</v>
      </c>
      <c r="F64" s="50">
        <f t="shared" si="1"/>
        <v>77.8</v>
      </c>
    </row>
    <row r="65" spans="1:6" s="15" customFormat="1" ht="33">
      <c r="A65" s="48"/>
      <c r="B65" s="65" t="s">
        <v>77</v>
      </c>
      <c r="C65" s="47">
        <f>C98+C100</f>
        <v>484000</v>
      </c>
      <c r="D65" s="47">
        <f>D98+D100</f>
        <v>0</v>
      </c>
      <c r="E65" s="47">
        <f>E98+E100</f>
        <v>484000</v>
      </c>
      <c r="F65" s="32">
        <f t="shared" si="1"/>
        <v>100</v>
      </c>
    </row>
    <row r="66" spans="1:6" s="15" customFormat="1" ht="33">
      <c r="A66" s="45" t="s">
        <v>139</v>
      </c>
      <c r="B66" s="69" t="s">
        <v>92</v>
      </c>
      <c r="C66" s="70">
        <f>SUM(C67:C95)</f>
        <v>348667.6</v>
      </c>
      <c r="D66" s="70">
        <f>SUM(D67:D88)</f>
        <v>0</v>
      </c>
      <c r="E66" s="70">
        <f>SUM(E67:E95)</f>
        <v>163652</v>
      </c>
      <c r="F66" s="50">
        <f t="shared" si="1"/>
        <v>46.9</v>
      </c>
    </row>
    <row r="67" spans="1:6" s="15" customFormat="1" ht="33">
      <c r="A67" s="74"/>
      <c r="B67" s="64" t="s">
        <v>72</v>
      </c>
      <c r="C67" s="46">
        <v>42142.5</v>
      </c>
      <c r="D67" s="50"/>
      <c r="E67" s="46">
        <v>42142.5</v>
      </c>
      <c r="F67" s="32">
        <f>E67/C67*100</f>
        <v>100</v>
      </c>
    </row>
    <row r="68" spans="1:6" s="15" customFormat="1" ht="61.5">
      <c r="A68" s="74"/>
      <c r="B68" s="64" t="s">
        <v>94</v>
      </c>
      <c r="C68" s="46">
        <v>19276.7</v>
      </c>
      <c r="D68" s="50"/>
      <c r="E68" s="46">
        <v>19276.7</v>
      </c>
      <c r="F68" s="32">
        <f t="shared" si="1"/>
        <v>100</v>
      </c>
    </row>
    <row r="69" spans="1:6" s="15" customFormat="1" ht="33">
      <c r="A69" s="74"/>
      <c r="B69" s="64" t="s">
        <v>55</v>
      </c>
      <c r="C69" s="46">
        <v>30086.1</v>
      </c>
      <c r="D69" s="50"/>
      <c r="E69" s="46">
        <v>30086.1</v>
      </c>
      <c r="F69" s="32">
        <f t="shared" si="1"/>
        <v>100</v>
      </c>
    </row>
    <row r="70" spans="1:6" s="15" customFormat="1" ht="61.5">
      <c r="A70" s="75"/>
      <c r="B70" s="64" t="s">
        <v>56</v>
      </c>
      <c r="C70" s="46">
        <v>28392.7</v>
      </c>
      <c r="D70" s="50"/>
      <c r="E70" s="46">
        <v>28392.7</v>
      </c>
      <c r="F70" s="32">
        <f t="shared" si="1"/>
        <v>100</v>
      </c>
    </row>
    <row r="71" spans="1:6" s="15" customFormat="1" ht="61.5">
      <c r="A71" s="74"/>
      <c r="B71" s="64" t="s">
        <v>73</v>
      </c>
      <c r="C71" s="46">
        <v>8379.8</v>
      </c>
      <c r="D71" s="50"/>
      <c r="E71" s="46">
        <v>8379.8</v>
      </c>
      <c r="F71" s="32">
        <f t="shared" si="1"/>
        <v>100</v>
      </c>
    </row>
    <row r="72" spans="1:6" s="15" customFormat="1" ht="61.5">
      <c r="A72" s="74"/>
      <c r="B72" s="64" t="s">
        <v>155</v>
      </c>
      <c r="C72" s="46">
        <v>2370.7</v>
      </c>
      <c r="D72" s="50"/>
      <c r="E72" s="46">
        <v>2370.7</v>
      </c>
      <c r="F72" s="32">
        <f t="shared" si="1"/>
        <v>100</v>
      </c>
    </row>
    <row r="73" spans="1:6" s="15" customFormat="1" ht="61.5">
      <c r="A73" s="74"/>
      <c r="B73" s="64" t="s">
        <v>156</v>
      </c>
      <c r="C73" s="46">
        <v>2327</v>
      </c>
      <c r="D73" s="50"/>
      <c r="E73" s="46">
        <v>2327</v>
      </c>
      <c r="F73" s="32">
        <f t="shared" si="1"/>
        <v>100</v>
      </c>
    </row>
    <row r="74" spans="1:6" s="15" customFormat="1" ht="61.5">
      <c r="A74" s="74"/>
      <c r="B74" s="64" t="s">
        <v>157</v>
      </c>
      <c r="C74" s="46">
        <v>1339.2</v>
      </c>
      <c r="D74" s="50"/>
      <c r="E74" s="46">
        <v>1339.2</v>
      </c>
      <c r="F74" s="32">
        <f t="shared" si="1"/>
        <v>100</v>
      </c>
    </row>
    <row r="75" spans="1:6" s="15" customFormat="1" ht="61.5">
      <c r="A75" s="74"/>
      <c r="B75" s="64" t="s">
        <v>158</v>
      </c>
      <c r="C75" s="46">
        <v>1679.7</v>
      </c>
      <c r="D75" s="50"/>
      <c r="E75" s="46">
        <v>1679.7</v>
      </c>
      <c r="F75" s="32">
        <f t="shared" si="1"/>
        <v>100</v>
      </c>
    </row>
    <row r="76" spans="1:6" s="15" customFormat="1" ht="61.5">
      <c r="A76" s="74"/>
      <c r="B76" s="64" t="s">
        <v>159</v>
      </c>
      <c r="C76" s="46">
        <v>3128</v>
      </c>
      <c r="D76" s="50"/>
      <c r="E76" s="46">
        <v>3128</v>
      </c>
      <c r="F76" s="32">
        <f t="shared" si="1"/>
        <v>100</v>
      </c>
    </row>
    <row r="77" spans="1:6" s="15" customFormat="1" ht="61.5">
      <c r="A77" s="74"/>
      <c r="B77" s="64" t="s">
        <v>154</v>
      </c>
      <c r="C77" s="46">
        <v>1890</v>
      </c>
      <c r="D77" s="50"/>
      <c r="E77" s="46">
        <v>1890</v>
      </c>
      <c r="F77" s="32">
        <f t="shared" si="1"/>
        <v>100</v>
      </c>
    </row>
    <row r="78" spans="1:6" s="15" customFormat="1" ht="61.5">
      <c r="A78" s="74"/>
      <c r="B78" s="64" t="s">
        <v>189</v>
      </c>
      <c r="C78" s="46">
        <v>839.5</v>
      </c>
      <c r="D78" s="50"/>
      <c r="E78" s="46">
        <v>839.5</v>
      </c>
      <c r="F78" s="32">
        <f t="shared" si="1"/>
        <v>100</v>
      </c>
    </row>
    <row r="79" spans="1:6" s="15" customFormat="1" ht="92.25">
      <c r="A79" s="74"/>
      <c r="B79" s="64" t="s">
        <v>160</v>
      </c>
      <c r="C79" s="46">
        <v>99.5</v>
      </c>
      <c r="D79" s="50"/>
      <c r="E79" s="46">
        <v>99.5</v>
      </c>
      <c r="F79" s="32">
        <f t="shared" si="1"/>
        <v>100</v>
      </c>
    </row>
    <row r="80" spans="1:6" s="15" customFormat="1" ht="61.5">
      <c r="A80" s="74"/>
      <c r="B80" s="64" t="s">
        <v>161</v>
      </c>
      <c r="C80" s="46">
        <v>70</v>
      </c>
      <c r="D80" s="50"/>
      <c r="E80" s="46">
        <v>70</v>
      </c>
      <c r="F80" s="32">
        <f t="shared" si="1"/>
        <v>100</v>
      </c>
    </row>
    <row r="81" spans="1:6" s="15" customFormat="1" ht="61.5">
      <c r="A81" s="74"/>
      <c r="B81" s="64" t="s">
        <v>57</v>
      </c>
      <c r="C81" s="46">
        <v>7413.3</v>
      </c>
      <c r="D81" s="50"/>
      <c r="E81" s="46">
        <v>6883.7</v>
      </c>
      <c r="F81" s="32">
        <f t="shared" si="1"/>
        <v>92.9</v>
      </c>
    </row>
    <row r="82" spans="1:6" s="15" customFormat="1" ht="61.5">
      <c r="A82" s="74"/>
      <c r="B82" s="64" t="s">
        <v>162</v>
      </c>
      <c r="C82" s="46">
        <v>3025.3</v>
      </c>
      <c r="D82" s="50"/>
      <c r="E82" s="46">
        <v>3025.3</v>
      </c>
      <c r="F82" s="32">
        <f t="shared" si="1"/>
        <v>100</v>
      </c>
    </row>
    <row r="83" spans="1:6" s="15" customFormat="1" ht="92.25">
      <c r="A83" s="74"/>
      <c r="B83" s="64" t="s">
        <v>163</v>
      </c>
      <c r="C83" s="46">
        <v>6168.8</v>
      </c>
      <c r="D83" s="50"/>
      <c r="E83" s="46">
        <v>5665.7</v>
      </c>
      <c r="F83" s="32">
        <f t="shared" si="1"/>
        <v>91.8</v>
      </c>
    </row>
    <row r="84" spans="1:6" s="15" customFormat="1" ht="61.5">
      <c r="A84" s="74"/>
      <c r="B84" s="64" t="s">
        <v>69</v>
      </c>
      <c r="C84" s="46">
        <v>2692.4</v>
      </c>
      <c r="D84" s="50"/>
      <c r="E84" s="46">
        <v>2692.4</v>
      </c>
      <c r="F84" s="32">
        <f t="shared" si="1"/>
        <v>100</v>
      </c>
    </row>
    <row r="85" spans="1:6" s="15" customFormat="1" ht="92.25">
      <c r="A85" s="74"/>
      <c r="B85" s="64" t="s">
        <v>164</v>
      </c>
      <c r="C85" s="46">
        <v>150.6</v>
      </c>
      <c r="D85" s="50"/>
      <c r="E85" s="46">
        <v>150.6</v>
      </c>
      <c r="F85" s="32">
        <f t="shared" si="1"/>
        <v>100</v>
      </c>
    </row>
    <row r="86" spans="1:6" s="15" customFormat="1" ht="92.25">
      <c r="A86" s="74"/>
      <c r="B86" s="64" t="s">
        <v>165</v>
      </c>
      <c r="C86" s="46">
        <v>164.4</v>
      </c>
      <c r="D86" s="50"/>
      <c r="E86" s="46">
        <v>164.4</v>
      </c>
      <c r="F86" s="32">
        <f t="shared" si="1"/>
        <v>100</v>
      </c>
    </row>
    <row r="87" spans="1:6" s="15" customFormat="1" ht="123">
      <c r="A87" s="74"/>
      <c r="B87" s="64" t="s">
        <v>103</v>
      </c>
      <c r="C87" s="46">
        <v>407.2</v>
      </c>
      <c r="D87" s="50"/>
      <c r="E87" s="46">
        <v>407.2</v>
      </c>
      <c r="F87" s="32">
        <f t="shared" si="1"/>
        <v>100</v>
      </c>
    </row>
    <row r="88" spans="1:6" s="15" customFormat="1" ht="92.25">
      <c r="A88" s="74"/>
      <c r="B88" s="64" t="s">
        <v>104</v>
      </c>
      <c r="C88" s="46">
        <v>1020.6</v>
      </c>
      <c r="D88" s="50"/>
      <c r="E88" s="46">
        <v>1020.6</v>
      </c>
      <c r="F88" s="32">
        <f t="shared" si="1"/>
        <v>100</v>
      </c>
    </row>
    <row r="89" spans="1:6" s="15" customFormat="1" ht="92.25">
      <c r="A89" s="74"/>
      <c r="B89" s="64" t="s">
        <v>166</v>
      </c>
      <c r="C89" s="46">
        <v>122.4</v>
      </c>
      <c r="D89" s="50"/>
      <c r="E89" s="46">
        <v>122.4</v>
      </c>
      <c r="F89" s="32">
        <f t="shared" si="1"/>
        <v>100</v>
      </c>
    </row>
    <row r="90" spans="1:6" s="15" customFormat="1" ht="92.25">
      <c r="A90" s="74"/>
      <c r="B90" s="64" t="s">
        <v>105</v>
      </c>
      <c r="C90" s="46">
        <v>673.9</v>
      </c>
      <c r="D90" s="50"/>
      <c r="E90" s="46">
        <v>673.9</v>
      </c>
      <c r="F90" s="32">
        <f t="shared" si="1"/>
        <v>100</v>
      </c>
    </row>
    <row r="91" spans="1:6" s="15" customFormat="1" ht="92.25">
      <c r="A91" s="74"/>
      <c r="B91" s="64" t="s">
        <v>106</v>
      </c>
      <c r="C91" s="46">
        <v>474.5</v>
      </c>
      <c r="D91" s="50"/>
      <c r="E91" s="46">
        <v>474.2</v>
      </c>
      <c r="F91" s="32">
        <f t="shared" si="1"/>
        <v>99.9</v>
      </c>
    </row>
    <row r="92" spans="1:6" s="15" customFormat="1" ht="92.25">
      <c r="A92" s="74"/>
      <c r="B92" s="64" t="s">
        <v>167</v>
      </c>
      <c r="C92" s="46">
        <v>213</v>
      </c>
      <c r="D92" s="50"/>
      <c r="E92" s="46">
        <v>213</v>
      </c>
      <c r="F92" s="32">
        <f t="shared" si="1"/>
        <v>100</v>
      </c>
    </row>
    <row r="93" spans="1:6" s="15" customFormat="1" ht="92.25">
      <c r="A93" s="74"/>
      <c r="B93" s="64" t="s">
        <v>168</v>
      </c>
      <c r="C93" s="46">
        <v>137.2</v>
      </c>
      <c r="D93" s="50"/>
      <c r="E93" s="46">
        <v>137.2</v>
      </c>
      <c r="F93" s="32">
        <f t="shared" si="1"/>
        <v>100</v>
      </c>
    </row>
    <row r="94" spans="1:6" s="15" customFormat="1" ht="61.5">
      <c r="A94" s="74"/>
      <c r="B94" s="64" t="s">
        <v>107</v>
      </c>
      <c r="C94" s="46">
        <v>12814.7</v>
      </c>
      <c r="D94" s="50"/>
      <c r="E94" s="46">
        <v>0</v>
      </c>
      <c r="F94" s="32">
        <f t="shared" si="1"/>
        <v>0</v>
      </c>
    </row>
    <row r="95" spans="1:6" s="15" customFormat="1" ht="61.5">
      <c r="A95" s="74"/>
      <c r="B95" s="64" t="s">
        <v>169</v>
      </c>
      <c r="C95" s="46">
        <v>171167.9</v>
      </c>
      <c r="D95" s="50"/>
      <c r="E95" s="46">
        <v>0</v>
      </c>
      <c r="F95" s="32">
        <f t="shared" si="1"/>
        <v>0</v>
      </c>
    </row>
    <row r="96" spans="1:6" s="15" customFormat="1" ht="33">
      <c r="A96" s="45" t="s">
        <v>140</v>
      </c>
      <c r="B96" s="69" t="s">
        <v>52</v>
      </c>
      <c r="C96" s="70">
        <f>C97+C99</f>
        <v>484000</v>
      </c>
      <c r="D96" s="70">
        <f>D97+D99</f>
        <v>0</v>
      </c>
      <c r="E96" s="70">
        <f>E97+E99</f>
        <v>484000</v>
      </c>
      <c r="F96" s="50">
        <f t="shared" si="1"/>
        <v>100</v>
      </c>
    </row>
    <row r="97" spans="1:6" s="15" customFormat="1" ht="61.5">
      <c r="A97" s="74"/>
      <c r="B97" s="43" t="s">
        <v>108</v>
      </c>
      <c r="C97" s="46">
        <v>394000</v>
      </c>
      <c r="D97" s="50"/>
      <c r="E97" s="46">
        <v>394000</v>
      </c>
      <c r="F97" s="32">
        <f t="shared" si="1"/>
        <v>100</v>
      </c>
    </row>
    <row r="98" spans="1:6" s="15" customFormat="1" ht="33">
      <c r="A98" s="74"/>
      <c r="B98" s="65" t="s">
        <v>77</v>
      </c>
      <c r="C98" s="47">
        <v>394000</v>
      </c>
      <c r="D98" s="50"/>
      <c r="E98" s="47">
        <v>394000</v>
      </c>
      <c r="F98" s="32">
        <f t="shared" si="1"/>
        <v>100</v>
      </c>
    </row>
    <row r="99" spans="1:6" s="15" customFormat="1" ht="61.5">
      <c r="A99" s="74"/>
      <c r="B99" s="64" t="s">
        <v>188</v>
      </c>
      <c r="C99" s="47">
        <v>90000</v>
      </c>
      <c r="D99" s="50"/>
      <c r="E99" s="47">
        <v>90000</v>
      </c>
      <c r="F99" s="32">
        <f t="shared" si="1"/>
        <v>100</v>
      </c>
    </row>
    <row r="100" spans="1:6" s="15" customFormat="1" ht="33">
      <c r="A100" s="74"/>
      <c r="B100" s="65" t="s">
        <v>77</v>
      </c>
      <c r="C100" s="47">
        <v>90000</v>
      </c>
      <c r="D100" s="50"/>
      <c r="E100" s="47">
        <v>90000</v>
      </c>
      <c r="F100" s="32">
        <f t="shared" si="1"/>
        <v>100</v>
      </c>
    </row>
    <row r="101" spans="1:6" s="15" customFormat="1" ht="60">
      <c r="A101" s="71" t="s">
        <v>141</v>
      </c>
      <c r="B101" s="44" t="s">
        <v>109</v>
      </c>
      <c r="C101" s="49">
        <f>SUM(C103,C108,C118)</f>
        <v>918578</v>
      </c>
      <c r="D101" s="49">
        <f>SUM(D103,D108,D118)</f>
        <v>0</v>
      </c>
      <c r="E101" s="49">
        <f>SUM(E103,E108,E118)</f>
        <v>867401.7</v>
      </c>
      <c r="F101" s="50">
        <f t="shared" si="1"/>
        <v>94.4</v>
      </c>
    </row>
    <row r="102" spans="1:6" s="15" customFormat="1" ht="33">
      <c r="A102" s="48"/>
      <c r="B102" s="65" t="s">
        <v>77</v>
      </c>
      <c r="C102" s="47">
        <f>SUM(C109)</f>
        <v>108800</v>
      </c>
      <c r="D102" s="50"/>
      <c r="E102" s="47">
        <f>SUM(E109)</f>
        <v>108800</v>
      </c>
      <c r="F102" s="32">
        <f t="shared" si="1"/>
        <v>100</v>
      </c>
    </row>
    <row r="103" spans="1:6" s="15" customFormat="1" ht="33">
      <c r="A103" s="71" t="s">
        <v>142</v>
      </c>
      <c r="B103" s="72" t="s">
        <v>110</v>
      </c>
      <c r="C103" s="70">
        <f>SUM(C104:C107)</f>
        <v>61238.3</v>
      </c>
      <c r="D103" s="70">
        <f>SUM(D104:D107)</f>
        <v>0</v>
      </c>
      <c r="E103" s="70">
        <f>SUM(E104:E107)</f>
        <v>45493.8</v>
      </c>
      <c r="F103" s="50">
        <f t="shared" si="1"/>
        <v>74.3</v>
      </c>
    </row>
    <row r="104" spans="1:6" s="15" customFormat="1" ht="61.5">
      <c r="A104" s="48"/>
      <c r="B104" s="43" t="s">
        <v>74</v>
      </c>
      <c r="C104" s="46">
        <v>23192.7</v>
      </c>
      <c r="D104" s="50"/>
      <c r="E104" s="46">
        <v>23192.7</v>
      </c>
      <c r="F104" s="32">
        <f t="shared" si="1"/>
        <v>100</v>
      </c>
    </row>
    <row r="105" spans="1:6" s="15" customFormat="1" ht="61.5">
      <c r="A105" s="48"/>
      <c r="B105" s="43" t="s">
        <v>75</v>
      </c>
      <c r="C105" s="46">
        <v>36665.1</v>
      </c>
      <c r="D105" s="50"/>
      <c r="E105" s="46">
        <v>20984.3</v>
      </c>
      <c r="F105" s="32">
        <f t="shared" si="1"/>
        <v>57.2</v>
      </c>
    </row>
    <row r="106" spans="1:6" s="15" customFormat="1" ht="61.5">
      <c r="A106" s="48"/>
      <c r="B106" s="43" t="s">
        <v>76</v>
      </c>
      <c r="C106" s="46">
        <v>1316.8</v>
      </c>
      <c r="D106" s="50"/>
      <c r="E106" s="46">
        <v>1316.8</v>
      </c>
      <c r="F106" s="32">
        <f t="shared" si="1"/>
        <v>100</v>
      </c>
    </row>
    <row r="107" spans="1:6" s="15" customFormat="1" ht="33">
      <c r="A107" s="48"/>
      <c r="B107" s="43" t="s">
        <v>44</v>
      </c>
      <c r="C107" s="46">
        <v>63.7</v>
      </c>
      <c r="D107" s="50"/>
      <c r="E107" s="46">
        <f>D107</f>
        <v>0</v>
      </c>
      <c r="F107" s="32">
        <f t="shared" si="1"/>
        <v>0</v>
      </c>
    </row>
    <row r="108" spans="1:6" s="15" customFormat="1" ht="33">
      <c r="A108" s="71" t="s">
        <v>143</v>
      </c>
      <c r="B108" s="72" t="s">
        <v>111</v>
      </c>
      <c r="C108" s="70">
        <f>SUM(C110,C112,C114:C116,C117)</f>
        <v>224900</v>
      </c>
      <c r="D108" s="70">
        <f>SUM(D110,D112,D114:D116)</f>
        <v>0</v>
      </c>
      <c r="E108" s="70">
        <f>SUM(E110,E112,E114:E116,E117)</f>
        <v>223127</v>
      </c>
      <c r="F108" s="50">
        <f t="shared" si="1"/>
        <v>99.2</v>
      </c>
    </row>
    <row r="109" spans="1:6" s="15" customFormat="1" ht="33">
      <c r="A109" s="48"/>
      <c r="B109" s="65" t="s">
        <v>77</v>
      </c>
      <c r="C109" s="47">
        <f>SUM(C111,C113)</f>
        <v>108800</v>
      </c>
      <c r="D109" s="50"/>
      <c r="E109" s="47">
        <f>SUM(E111,E113)</f>
        <v>108800</v>
      </c>
      <c r="F109" s="32">
        <f t="shared" si="1"/>
        <v>100</v>
      </c>
    </row>
    <row r="110" spans="1:6" s="15" customFormat="1" ht="33">
      <c r="A110" s="48"/>
      <c r="B110" s="43" t="s">
        <v>78</v>
      </c>
      <c r="C110" s="46">
        <v>26065.3</v>
      </c>
      <c r="D110" s="50"/>
      <c r="E110" s="46">
        <v>26065.3</v>
      </c>
      <c r="F110" s="32">
        <f t="shared" si="1"/>
        <v>100</v>
      </c>
    </row>
    <row r="111" spans="1:6" s="15" customFormat="1" ht="33">
      <c r="A111" s="48"/>
      <c r="B111" s="65" t="s">
        <v>77</v>
      </c>
      <c r="C111" s="47">
        <v>17800</v>
      </c>
      <c r="D111" s="50"/>
      <c r="E111" s="47">
        <v>17800</v>
      </c>
      <c r="F111" s="32">
        <f t="shared" si="1"/>
        <v>100</v>
      </c>
    </row>
    <row r="112" spans="1:6" s="15" customFormat="1" ht="61.5">
      <c r="A112" s="48"/>
      <c r="B112" s="43" t="s">
        <v>79</v>
      </c>
      <c r="C112" s="46">
        <v>105111.3</v>
      </c>
      <c r="D112" s="50"/>
      <c r="E112" s="46">
        <v>105111.3</v>
      </c>
      <c r="F112" s="32">
        <f t="shared" si="1"/>
        <v>100</v>
      </c>
    </row>
    <row r="113" spans="1:6" s="15" customFormat="1" ht="33">
      <c r="A113" s="48"/>
      <c r="B113" s="65" t="s">
        <v>77</v>
      </c>
      <c r="C113" s="47">
        <v>91000</v>
      </c>
      <c r="D113" s="50"/>
      <c r="E113" s="47">
        <v>91000</v>
      </c>
      <c r="F113" s="32">
        <f t="shared" si="1"/>
        <v>100</v>
      </c>
    </row>
    <row r="114" spans="1:6" s="15" customFormat="1" ht="33">
      <c r="A114" s="48"/>
      <c r="B114" s="43" t="s">
        <v>80</v>
      </c>
      <c r="C114" s="46">
        <v>33777.3</v>
      </c>
      <c r="D114" s="50"/>
      <c r="E114" s="46">
        <v>33777.3</v>
      </c>
      <c r="F114" s="32">
        <f aca="true" t="shared" si="2" ref="F114:F170">E114/C114*100</f>
        <v>100</v>
      </c>
    </row>
    <row r="115" spans="1:6" s="15" customFormat="1" ht="61.5">
      <c r="A115" s="48"/>
      <c r="B115" s="43" t="s">
        <v>81</v>
      </c>
      <c r="C115" s="46">
        <v>44123.3</v>
      </c>
      <c r="D115" s="50"/>
      <c r="E115" s="46">
        <v>44123.3</v>
      </c>
      <c r="F115" s="32">
        <f t="shared" si="2"/>
        <v>100</v>
      </c>
    </row>
    <row r="116" spans="1:6" s="15" customFormat="1" ht="33">
      <c r="A116" s="48"/>
      <c r="B116" s="43" t="s">
        <v>112</v>
      </c>
      <c r="C116" s="46">
        <v>14049.8</v>
      </c>
      <c r="D116" s="50"/>
      <c r="E116" s="46">
        <v>14049.8</v>
      </c>
      <c r="F116" s="32">
        <f t="shared" si="2"/>
        <v>100</v>
      </c>
    </row>
    <row r="117" spans="1:6" s="15" customFormat="1" ht="33">
      <c r="A117" s="48"/>
      <c r="B117" s="43" t="s">
        <v>190</v>
      </c>
      <c r="C117" s="46">
        <v>1773</v>
      </c>
      <c r="D117" s="50"/>
      <c r="E117" s="46">
        <v>0</v>
      </c>
      <c r="F117" s="32">
        <f t="shared" si="2"/>
        <v>0</v>
      </c>
    </row>
    <row r="118" spans="1:6" s="15" customFormat="1" ht="33">
      <c r="A118" s="71" t="s">
        <v>144</v>
      </c>
      <c r="B118" s="72" t="s">
        <v>113</v>
      </c>
      <c r="C118" s="70">
        <f>SUM(C119:C160)</f>
        <v>632439.7</v>
      </c>
      <c r="D118" s="70">
        <f>SUM(D119:D160)</f>
        <v>0</v>
      </c>
      <c r="E118" s="70">
        <f>SUM(E119:E160)</f>
        <v>598780.9</v>
      </c>
      <c r="F118" s="50">
        <f t="shared" si="2"/>
        <v>94.7</v>
      </c>
    </row>
    <row r="119" spans="1:6" s="15" customFormat="1" ht="61.5">
      <c r="A119" s="48"/>
      <c r="B119" s="64" t="s">
        <v>170</v>
      </c>
      <c r="C119" s="46">
        <v>6591.4</v>
      </c>
      <c r="D119" s="50"/>
      <c r="E119" s="46">
        <v>6591.4</v>
      </c>
      <c r="F119" s="32">
        <f t="shared" si="2"/>
        <v>100</v>
      </c>
    </row>
    <row r="120" spans="1:6" s="15" customFormat="1" ht="61.5">
      <c r="A120" s="48"/>
      <c r="B120" s="64" t="s">
        <v>171</v>
      </c>
      <c r="C120" s="46">
        <v>13023</v>
      </c>
      <c r="D120" s="50"/>
      <c r="E120" s="46">
        <v>13023</v>
      </c>
      <c r="F120" s="32">
        <f t="shared" si="2"/>
        <v>100</v>
      </c>
    </row>
    <row r="121" spans="1:6" s="15" customFormat="1" ht="61.5">
      <c r="A121" s="48"/>
      <c r="B121" s="64" t="s">
        <v>191</v>
      </c>
      <c r="C121" s="46">
        <v>3504.7</v>
      </c>
      <c r="D121" s="50"/>
      <c r="E121" s="46">
        <v>3504.7</v>
      </c>
      <c r="F121" s="32">
        <f t="shared" si="2"/>
        <v>100</v>
      </c>
    </row>
    <row r="122" spans="1:6" s="15" customFormat="1" ht="61.5">
      <c r="A122" s="48"/>
      <c r="B122" s="64" t="s">
        <v>192</v>
      </c>
      <c r="C122" s="46">
        <v>68237.1</v>
      </c>
      <c r="D122" s="50"/>
      <c r="E122" s="46">
        <v>68237.1</v>
      </c>
      <c r="F122" s="32">
        <f t="shared" si="2"/>
        <v>100</v>
      </c>
    </row>
    <row r="123" spans="1:6" s="15" customFormat="1" ht="61.5">
      <c r="A123" s="48"/>
      <c r="B123" s="64" t="s">
        <v>172</v>
      </c>
      <c r="C123" s="46">
        <v>29995.9</v>
      </c>
      <c r="D123" s="50"/>
      <c r="E123" s="46">
        <v>29995.9</v>
      </c>
      <c r="F123" s="32">
        <f t="shared" si="2"/>
        <v>100</v>
      </c>
    </row>
    <row r="124" spans="1:6" s="15" customFormat="1" ht="61.5">
      <c r="A124" s="48"/>
      <c r="B124" s="64" t="s">
        <v>173</v>
      </c>
      <c r="C124" s="46">
        <v>35743</v>
      </c>
      <c r="D124" s="50"/>
      <c r="E124" s="46">
        <v>35743</v>
      </c>
      <c r="F124" s="32">
        <f t="shared" si="2"/>
        <v>100</v>
      </c>
    </row>
    <row r="125" spans="1:6" s="15" customFormat="1" ht="61.5">
      <c r="A125" s="48"/>
      <c r="B125" s="64" t="s">
        <v>174</v>
      </c>
      <c r="C125" s="46">
        <v>7209.1</v>
      </c>
      <c r="D125" s="50"/>
      <c r="E125" s="46">
        <v>7209.1</v>
      </c>
      <c r="F125" s="32">
        <f t="shared" si="2"/>
        <v>100</v>
      </c>
    </row>
    <row r="126" spans="1:6" s="15" customFormat="1" ht="61.5">
      <c r="A126" s="48"/>
      <c r="B126" s="64" t="s">
        <v>193</v>
      </c>
      <c r="C126" s="46">
        <v>2361.2</v>
      </c>
      <c r="D126" s="50"/>
      <c r="E126" s="46">
        <v>2361.2</v>
      </c>
      <c r="F126" s="32">
        <f t="shared" si="2"/>
        <v>100</v>
      </c>
    </row>
    <row r="127" spans="1:6" s="15" customFormat="1" ht="61.5">
      <c r="A127" s="48"/>
      <c r="B127" s="64" t="s">
        <v>194</v>
      </c>
      <c r="C127" s="46">
        <v>22978.9</v>
      </c>
      <c r="D127" s="50"/>
      <c r="E127" s="46">
        <v>22978.9</v>
      </c>
      <c r="F127" s="32">
        <f t="shared" si="2"/>
        <v>100</v>
      </c>
    </row>
    <row r="128" spans="1:6" s="15" customFormat="1" ht="61.5">
      <c r="A128" s="48"/>
      <c r="B128" s="64" t="s">
        <v>114</v>
      </c>
      <c r="C128" s="46">
        <v>16527.4</v>
      </c>
      <c r="D128" s="50"/>
      <c r="E128" s="46">
        <v>16527.4</v>
      </c>
      <c r="F128" s="32">
        <f t="shared" si="2"/>
        <v>100</v>
      </c>
    </row>
    <row r="129" spans="1:6" s="15" customFormat="1" ht="61.5">
      <c r="A129" s="48"/>
      <c r="B129" s="64" t="s">
        <v>175</v>
      </c>
      <c r="C129" s="46">
        <v>14501.2</v>
      </c>
      <c r="D129" s="50"/>
      <c r="E129" s="46">
        <v>14501.2</v>
      </c>
      <c r="F129" s="32">
        <f t="shared" si="2"/>
        <v>100</v>
      </c>
    </row>
    <row r="130" spans="1:6" s="15" customFormat="1" ht="33">
      <c r="A130" s="48"/>
      <c r="B130" s="64" t="s">
        <v>115</v>
      </c>
      <c r="C130" s="46">
        <v>21906.7</v>
      </c>
      <c r="D130" s="50"/>
      <c r="E130" s="46">
        <v>21906.7</v>
      </c>
      <c r="F130" s="32">
        <f t="shared" si="2"/>
        <v>100</v>
      </c>
    </row>
    <row r="131" spans="1:6" s="15" customFormat="1" ht="61.5">
      <c r="A131" s="48"/>
      <c r="B131" s="64" t="s">
        <v>176</v>
      </c>
      <c r="C131" s="46">
        <v>13859.5</v>
      </c>
      <c r="D131" s="50"/>
      <c r="E131" s="46">
        <v>13859.5</v>
      </c>
      <c r="F131" s="32">
        <f t="shared" si="2"/>
        <v>100</v>
      </c>
    </row>
    <row r="132" spans="1:6" s="15" customFormat="1" ht="61.5">
      <c r="A132" s="48"/>
      <c r="B132" s="64" t="s">
        <v>116</v>
      </c>
      <c r="C132" s="46">
        <v>9734.4</v>
      </c>
      <c r="D132" s="50"/>
      <c r="E132" s="46">
        <v>9734.4</v>
      </c>
      <c r="F132" s="32">
        <f t="shared" si="2"/>
        <v>100</v>
      </c>
    </row>
    <row r="133" spans="1:6" s="15" customFormat="1" ht="61.5">
      <c r="A133" s="48"/>
      <c r="B133" s="64" t="s">
        <v>195</v>
      </c>
      <c r="C133" s="46">
        <v>6723.1</v>
      </c>
      <c r="D133" s="50"/>
      <c r="E133" s="46">
        <v>6723.1</v>
      </c>
      <c r="F133" s="32">
        <f t="shared" si="2"/>
        <v>100</v>
      </c>
    </row>
    <row r="134" spans="1:6" s="15" customFormat="1" ht="61.5">
      <c r="A134" s="48"/>
      <c r="B134" s="64" t="s">
        <v>82</v>
      </c>
      <c r="C134" s="46">
        <v>10747.5</v>
      </c>
      <c r="D134" s="50"/>
      <c r="E134" s="46">
        <v>10747.5</v>
      </c>
      <c r="F134" s="32">
        <f t="shared" si="2"/>
        <v>100</v>
      </c>
    </row>
    <row r="135" spans="1:6" s="15" customFormat="1" ht="61.5">
      <c r="A135" s="48"/>
      <c r="B135" s="64" t="s">
        <v>177</v>
      </c>
      <c r="C135" s="46">
        <v>22066.7</v>
      </c>
      <c r="D135" s="50"/>
      <c r="E135" s="46">
        <v>22066.7</v>
      </c>
      <c r="F135" s="32">
        <f t="shared" si="2"/>
        <v>100</v>
      </c>
    </row>
    <row r="136" spans="1:6" s="15" customFormat="1" ht="33">
      <c r="A136" s="48"/>
      <c r="B136" s="64" t="s">
        <v>178</v>
      </c>
      <c r="C136" s="46">
        <v>9527.5</v>
      </c>
      <c r="D136" s="50"/>
      <c r="E136" s="46">
        <v>9527.5</v>
      </c>
      <c r="F136" s="32">
        <f t="shared" si="2"/>
        <v>100</v>
      </c>
    </row>
    <row r="137" spans="1:6" s="15" customFormat="1" ht="61.5">
      <c r="A137" s="48"/>
      <c r="B137" s="64" t="s">
        <v>179</v>
      </c>
      <c r="C137" s="46">
        <v>10194.1</v>
      </c>
      <c r="D137" s="50"/>
      <c r="E137" s="46">
        <v>10194.1</v>
      </c>
      <c r="F137" s="32">
        <f t="shared" si="2"/>
        <v>100</v>
      </c>
    </row>
    <row r="138" spans="1:6" s="15" customFormat="1" ht="33">
      <c r="A138" s="48"/>
      <c r="B138" s="64" t="s">
        <v>117</v>
      </c>
      <c r="C138" s="46">
        <v>24648</v>
      </c>
      <c r="D138" s="50"/>
      <c r="E138" s="46">
        <v>24648</v>
      </c>
      <c r="F138" s="32">
        <f t="shared" si="2"/>
        <v>100</v>
      </c>
    </row>
    <row r="139" spans="1:6" s="15" customFormat="1" ht="61.5">
      <c r="A139" s="48"/>
      <c r="B139" s="64" t="s">
        <v>118</v>
      </c>
      <c r="C139" s="46">
        <v>9906.7</v>
      </c>
      <c r="D139" s="50"/>
      <c r="E139" s="46">
        <v>9906.7</v>
      </c>
      <c r="F139" s="32">
        <f t="shared" si="2"/>
        <v>100</v>
      </c>
    </row>
    <row r="140" spans="1:6" s="15" customFormat="1" ht="61.5">
      <c r="A140" s="48"/>
      <c r="B140" s="64" t="s">
        <v>119</v>
      </c>
      <c r="C140" s="46">
        <v>22926</v>
      </c>
      <c r="D140" s="50"/>
      <c r="E140" s="46">
        <v>22926</v>
      </c>
      <c r="F140" s="32">
        <f t="shared" si="2"/>
        <v>100</v>
      </c>
    </row>
    <row r="141" spans="1:6" s="15" customFormat="1" ht="61.5">
      <c r="A141" s="48"/>
      <c r="B141" s="64" t="s">
        <v>196</v>
      </c>
      <c r="C141" s="46">
        <v>1145.2</v>
      </c>
      <c r="D141" s="50"/>
      <c r="E141" s="46">
        <v>1145.2</v>
      </c>
      <c r="F141" s="32">
        <f t="shared" si="2"/>
        <v>100</v>
      </c>
    </row>
    <row r="142" spans="1:6" s="15" customFormat="1" ht="61.5">
      <c r="A142" s="48"/>
      <c r="B142" s="64" t="s">
        <v>180</v>
      </c>
      <c r="C142" s="46">
        <v>15945.1</v>
      </c>
      <c r="D142" s="50"/>
      <c r="E142" s="46">
        <v>15945.1</v>
      </c>
      <c r="F142" s="32">
        <f t="shared" si="2"/>
        <v>100</v>
      </c>
    </row>
    <row r="143" spans="1:6" s="15" customFormat="1" ht="61.5">
      <c r="A143" s="48"/>
      <c r="B143" s="64" t="s">
        <v>197</v>
      </c>
      <c r="C143" s="46">
        <v>24055.1</v>
      </c>
      <c r="D143" s="50"/>
      <c r="E143" s="46">
        <v>24055.1</v>
      </c>
      <c r="F143" s="32">
        <f t="shared" si="2"/>
        <v>100</v>
      </c>
    </row>
    <row r="144" spans="1:6" s="15" customFormat="1" ht="33">
      <c r="A144" s="48"/>
      <c r="B144" s="64" t="s">
        <v>83</v>
      </c>
      <c r="C144" s="46">
        <v>9858.5</v>
      </c>
      <c r="D144" s="50"/>
      <c r="E144" s="46">
        <v>9858.5</v>
      </c>
      <c r="F144" s="32">
        <f t="shared" si="2"/>
        <v>100</v>
      </c>
    </row>
    <row r="145" spans="1:6" s="15" customFormat="1" ht="61.5">
      <c r="A145" s="48"/>
      <c r="B145" s="64" t="s">
        <v>84</v>
      </c>
      <c r="C145" s="46">
        <v>16814.4</v>
      </c>
      <c r="D145" s="50"/>
      <c r="E145" s="46">
        <v>16814.4</v>
      </c>
      <c r="F145" s="32">
        <f t="shared" si="2"/>
        <v>100</v>
      </c>
    </row>
    <row r="146" spans="1:6" s="15" customFormat="1" ht="61.5">
      <c r="A146" s="48"/>
      <c r="B146" s="64" t="s">
        <v>198</v>
      </c>
      <c r="C146" s="46">
        <v>869.1</v>
      </c>
      <c r="D146" s="50"/>
      <c r="E146" s="46">
        <v>869.1</v>
      </c>
      <c r="F146" s="32">
        <f t="shared" si="2"/>
        <v>100</v>
      </c>
    </row>
    <row r="147" spans="1:6" s="15" customFormat="1" ht="61.5">
      <c r="A147" s="48"/>
      <c r="B147" s="64" t="s">
        <v>181</v>
      </c>
      <c r="C147" s="46">
        <v>18743.7</v>
      </c>
      <c r="D147" s="50"/>
      <c r="E147" s="46">
        <v>18743.7</v>
      </c>
      <c r="F147" s="32">
        <f t="shared" si="2"/>
        <v>100</v>
      </c>
    </row>
    <row r="148" spans="1:6" s="15" customFormat="1" ht="33">
      <c r="A148" s="48"/>
      <c r="B148" s="64" t="s">
        <v>182</v>
      </c>
      <c r="C148" s="46">
        <v>15237.5</v>
      </c>
      <c r="D148" s="50"/>
      <c r="E148" s="46">
        <v>15237.5</v>
      </c>
      <c r="F148" s="32">
        <f t="shared" si="2"/>
        <v>100</v>
      </c>
    </row>
    <row r="149" spans="1:6" s="15" customFormat="1" ht="61.5">
      <c r="A149" s="48"/>
      <c r="B149" s="64" t="s">
        <v>183</v>
      </c>
      <c r="C149" s="46">
        <v>10516.3</v>
      </c>
      <c r="D149" s="50"/>
      <c r="E149" s="46">
        <v>10516.3</v>
      </c>
      <c r="F149" s="32">
        <f t="shared" si="2"/>
        <v>100</v>
      </c>
    </row>
    <row r="150" spans="1:6" s="15" customFormat="1" ht="61.5">
      <c r="A150" s="48"/>
      <c r="B150" s="64" t="s">
        <v>120</v>
      </c>
      <c r="C150" s="46">
        <v>16286.1</v>
      </c>
      <c r="D150" s="50"/>
      <c r="E150" s="46">
        <v>16286.1</v>
      </c>
      <c r="F150" s="32">
        <f t="shared" si="2"/>
        <v>100</v>
      </c>
    </row>
    <row r="151" spans="1:6" s="15" customFormat="1" ht="61.5">
      <c r="A151" s="48"/>
      <c r="B151" s="64" t="s">
        <v>199</v>
      </c>
      <c r="C151" s="46">
        <v>10105.2</v>
      </c>
      <c r="D151" s="50"/>
      <c r="E151" s="46">
        <v>10105.2</v>
      </c>
      <c r="F151" s="32">
        <f t="shared" si="2"/>
        <v>100</v>
      </c>
    </row>
    <row r="152" spans="1:6" s="15" customFormat="1" ht="61.5">
      <c r="A152" s="48"/>
      <c r="B152" s="64" t="s">
        <v>85</v>
      </c>
      <c r="C152" s="46">
        <v>10649.9</v>
      </c>
      <c r="D152" s="50"/>
      <c r="E152" s="46">
        <v>10649.9</v>
      </c>
      <c r="F152" s="32">
        <f t="shared" si="2"/>
        <v>100</v>
      </c>
    </row>
    <row r="153" spans="1:6" s="15" customFormat="1" ht="61.5">
      <c r="A153" s="48"/>
      <c r="B153" s="64" t="s">
        <v>121</v>
      </c>
      <c r="C153" s="46">
        <v>49137.8</v>
      </c>
      <c r="D153" s="50"/>
      <c r="E153" s="46">
        <v>49137.8</v>
      </c>
      <c r="F153" s="32">
        <f t="shared" si="2"/>
        <v>100</v>
      </c>
    </row>
    <row r="154" spans="1:6" s="15" customFormat="1" ht="61.5">
      <c r="A154" s="48"/>
      <c r="B154" s="64" t="s">
        <v>184</v>
      </c>
      <c r="C154" s="46">
        <v>11358.5</v>
      </c>
      <c r="D154" s="50"/>
      <c r="E154" s="46">
        <v>11358.5</v>
      </c>
      <c r="F154" s="32">
        <f t="shared" si="2"/>
        <v>100</v>
      </c>
    </row>
    <row r="155" spans="1:6" s="15" customFormat="1" ht="61.5">
      <c r="A155" s="48"/>
      <c r="B155" s="64" t="s">
        <v>122</v>
      </c>
      <c r="C155" s="46">
        <v>431</v>
      </c>
      <c r="D155" s="50"/>
      <c r="E155" s="46">
        <v>431</v>
      </c>
      <c r="F155" s="32">
        <f t="shared" si="2"/>
        <v>100</v>
      </c>
    </row>
    <row r="156" spans="1:6" s="15" customFormat="1" ht="92.25">
      <c r="A156" s="48"/>
      <c r="B156" s="64" t="s">
        <v>185</v>
      </c>
      <c r="C156" s="46">
        <v>76.7</v>
      </c>
      <c r="D156" s="50"/>
      <c r="E156" s="46">
        <v>76.7</v>
      </c>
      <c r="F156" s="32">
        <f t="shared" si="2"/>
        <v>100</v>
      </c>
    </row>
    <row r="157" spans="1:6" s="15" customFormat="1" ht="123">
      <c r="A157" s="48"/>
      <c r="B157" s="64" t="s">
        <v>86</v>
      </c>
      <c r="C157" s="46">
        <v>98.8</v>
      </c>
      <c r="D157" s="50"/>
      <c r="E157" s="46">
        <v>98.8</v>
      </c>
      <c r="F157" s="32">
        <f t="shared" si="2"/>
        <v>100</v>
      </c>
    </row>
    <row r="158" spans="1:6" s="15" customFormat="1" ht="61.5">
      <c r="A158" s="48"/>
      <c r="B158" s="64" t="s">
        <v>87</v>
      </c>
      <c r="C158" s="46">
        <v>1238.3</v>
      </c>
      <c r="D158" s="50"/>
      <c r="E158" s="46">
        <v>1238.3</v>
      </c>
      <c r="F158" s="32">
        <f t="shared" si="2"/>
        <v>100</v>
      </c>
    </row>
    <row r="159" spans="1:6" s="15" customFormat="1" ht="92.25">
      <c r="A159" s="48"/>
      <c r="B159" s="64" t="s">
        <v>200</v>
      </c>
      <c r="C159" s="46">
        <v>3300.6</v>
      </c>
      <c r="D159" s="50"/>
      <c r="E159" s="46">
        <v>3300.6</v>
      </c>
      <c r="F159" s="32">
        <f t="shared" si="2"/>
        <v>100</v>
      </c>
    </row>
    <row r="160" spans="1:6" s="15" customFormat="1" ht="33">
      <c r="A160" s="48"/>
      <c r="B160" s="64" t="s">
        <v>88</v>
      </c>
      <c r="C160" s="46">
        <v>33658.8</v>
      </c>
      <c r="D160" s="50"/>
      <c r="E160" s="46">
        <v>0</v>
      </c>
      <c r="F160" s="32">
        <f t="shared" si="2"/>
        <v>0</v>
      </c>
    </row>
    <row r="161" spans="1:6" s="15" customFormat="1" ht="60">
      <c r="A161" s="71" t="s">
        <v>145</v>
      </c>
      <c r="B161" s="44" t="s">
        <v>42</v>
      </c>
      <c r="C161" s="49">
        <v>1127080.5</v>
      </c>
      <c r="D161" s="50"/>
      <c r="E161" s="49">
        <v>1127080.5</v>
      </c>
      <c r="F161" s="50">
        <f t="shared" si="2"/>
        <v>100</v>
      </c>
    </row>
    <row r="162" spans="1:6" s="15" customFormat="1" ht="61.5">
      <c r="A162" s="48"/>
      <c r="B162" s="43" t="s">
        <v>123</v>
      </c>
      <c r="C162" s="46">
        <v>7159</v>
      </c>
      <c r="D162" s="32"/>
      <c r="E162" s="46">
        <v>7159</v>
      </c>
      <c r="F162" s="32">
        <f t="shared" si="2"/>
        <v>100</v>
      </c>
    </row>
    <row r="163" spans="1:6" s="15" customFormat="1" ht="60">
      <c r="A163" s="71" t="s">
        <v>146</v>
      </c>
      <c r="B163" s="44" t="s">
        <v>124</v>
      </c>
      <c r="C163" s="49">
        <v>78580</v>
      </c>
      <c r="D163" s="50"/>
      <c r="E163" s="49">
        <v>74993.1</v>
      </c>
      <c r="F163" s="50">
        <f t="shared" si="2"/>
        <v>95.4</v>
      </c>
    </row>
    <row r="164" spans="1:6" s="15" customFormat="1" ht="33">
      <c r="A164" s="73" t="s">
        <v>147</v>
      </c>
      <c r="B164" s="44" t="s">
        <v>125</v>
      </c>
      <c r="C164" s="49">
        <v>75242.2</v>
      </c>
      <c r="D164" s="50"/>
      <c r="E164" s="49">
        <v>73391.9</v>
      </c>
      <c r="F164" s="50">
        <f t="shared" si="2"/>
        <v>97.5</v>
      </c>
    </row>
    <row r="165" spans="1:6" s="15" customFormat="1" ht="33">
      <c r="A165" s="73" t="s">
        <v>148</v>
      </c>
      <c r="B165" s="44" t="s">
        <v>126</v>
      </c>
      <c r="C165" s="49">
        <f>SUM(C166:C169)</f>
        <v>1157905.5</v>
      </c>
      <c r="D165" s="49">
        <f>SUM(D166:D169)</f>
        <v>0</v>
      </c>
      <c r="E165" s="49">
        <f>SUM(E166:E169)</f>
        <v>1089900</v>
      </c>
      <c r="F165" s="50">
        <f t="shared" si="2"/>
        <v>94.1</v>
      </c>
    </row>
    <row r="166" spans="1:6" s="15" customFormat="1" ht="184.5">
      <c r="A166" s="48" t="s">
        <v>149</v>
      </c>
      <c r="B166" s="43" t="s">
        <v>152</v>
      </c>
      <c r="C166" s="46">
        <v>256150.9</v>
      </c>
      <c r="D166" s="50"/>
      <c r="E166" s="46">
        <v>222825.7</v>
      </c>
      <c r="F166" s="32">
        <f t="shared" si="2"/>
        <v>87</v>
      </c>
    </row>
    <row r="167" spans="1:6" s="15" customFormat="1" ht="123">
      <c r="A167" s="48" t="s">
        <v>150</v>
      </c>
      <c r="B167" s="43" t="s">
        <v>127</v>
      </c>
      <c r="C167" s="46">
        <v>229276</v>
      </c>
      <c r="D167" s="50"/>
      <c r="E167" s="46">
        <v>229218.2</v>
      </c>
      <c r="F167" s="32">
        <f t="shared" si="2"/>
        <v>100</v>
      </c>
    </row>
    <row r="168" spans="1:6" s="15" customFormat="1" ht="123">
      <c r="A168" s="48" t="s">
        <v>151</v>
      </c>
      <c r="B168" s="43" t="s">
        <v>128</v>
      </c>
      <c r="C168" s="46">
        <v>620000</v>
      </c>
      <c r="D168" s="50"/>
      <c r="E168" s="46">
        <v>585377.5</v>
      </c>
      <c r="F168" s="32">
        <f t="shared" si="2"/>
        <v>94.4</v>
      </c>
    </row>
    <row r="169" spans="1:6" s="15" customFormat="1" ht="92.25">
      <c r="A169" s="48" t="s">
        <v>201</v>
      </c>
      <c r="B169" s="64" t="s">
        <v>202</v>
      </c>
      <c r="C169" s="46">
        <v>52478.6</v>
      </c>
      <c r="D169" s="50"/>
      <c r="E169" s="46">
        <v>52478.6</v>
      </c>
      <c r="F169" s="32">
        <f t="shared" si="2"/>
        <v>100</v>
      </c>
    </row>
    <row r="170" spans="1:6" s="15" customFormat="1" ht="90">
      <c r="A170" s="71" t="s">
        <v>153</v>
      </c>
      <c r="B170" s="44" t="s">
        <v>60</v>
      </c>
      <c r="C170" s="49">
        <v>621200</v>
      </c>
      <c r="D170" s="50"/>
      <c r="E170" s="49">
        <v>585002.6</v>
      </c>
      <c r="F170" s="50">
        <f t="shared" si="2"/>
        <v>94.2</v>
      </c>
    </row>
    <row r="171" spans="1:6" s="15" customFormat="1" ht="24" customHeight="1">
      <c r="A171" s="41"/>
      <c r="B171" s="42"/>
      <c r="C171" s="16"/>
      <c r="D171" s="16"/>
      <c r="E171" s="16"/>
      <c r="F171" s="14"/>
    </row>
    <row r="172" spans="1:6" s="15" customFormat="1" ht="24" customHeight="1">
      <c r="A172" s="41"/>
      <c r="B172" s="42"/>
      <c r="C172" s="16"/>
      <c r="D172" s="16"/>
      <c r="E172" s="16"/>
      <c r="F172" s="14"/>
    </row>
    <row r="173" spans="1:6" s="15" customFormat="1" ht="24" customHeight="1">
      <c r="A173" s="41"/>
      <c r="B173" s="42"/>
      <c r="C173" s="16"/>
      <c r="D173" s="16"/>
      <c r="E173" s="16"/>
      <c r="F173" s="14"/>
    </row>
    <row r="174" spans="1:6" s="8" customFormat="1" ht="66" customHeight="1">
      <c r="A174" s="78"/>
      <c r="B174" s="78"/>
      <c r="C174" s="78"/>
      <c r="D174" s="78"/>
      <c r="E174" s="78"/>
      <c r="F174" s="78"/>
    </row>
    <row r="175" spans="1:6" s="11" customFormat="1" ht="81.75" customHeight="1">
      <c r="A175" s="79" t="s">
        <v>59</v>
      </c>
      <c r="B175" s="79"/>
      <c r="D175" s="12"/>
      <c r="E175" s="80" t="s">
        <v>33</v>
      </c>
      <c r="F175" s="80"/>
    </row>
    <row r="176" spans="1:4" s="6" customFormat="1" ht="36.75" customHeight="1">
      <c r="A176" s="4"/>
      <c r="B176" s="4"/>
      <c r="C176" s="4"/>
      <c r="D176" s="5"/>
    </row>
    <row r="177" spans="4:5" ht="18.75">
      <c r="D177" s="4"/>
      <c r="E177" s="4"/>
    </row>
  </sheetData>
  <sheetProtection/>
  <mergeCells count="5">
    <mergeCell ref="A2:F2"/>
    <mergeCell ref="A3:F3"/>
    <mergeCell ref="A174:F174"/>
    <mergeCell ref="A175:B175"/>
    <mergeCell ref="E175:F175"/>
  </mergeCells>
  <printOptions/>
  <pageMargins left="0.7086614173228347" right="0.7086614173228347" top="0.7480314960629921" bottom="0.7480314960629921" header="0.31496062992125984" footer="0.31496062992125984"/>
  <pageSetup fitToHeight="61" horizontalDpi="600" verticalDpi="600" orientation="portrait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Пьянникова Светлана Александровна</cp:lastModifiedBy>
  <cp:lastPrinted>2019-04-29T09:55:42Z</cp:lastPrinted>
  <dcterms:created xsi:type="dcterms:W3CDTF">2010-10-15T08:44:10Z</dcterms:created>
  <dcterms:modified xsi:type="dcterms:W3CDTF">2019-04-29T11:36:29Z</dcterms:modified>
  <cp:category/>
  <cp:version/>
  <cp:contentType/>
  <cp:contentStatus/>
</cp:coreProperties>
</file>